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sasinowska\Desktop\programy studiów\"/>
    </mc:Choice>
  </mc:AlternateContent>
  <bookViews>
    <workbookView xWindow="0" yWindow="0" windowWidth="24000" windowHeight="9135" firstSheet="1" activeTab="3"/>
  </bookViews>
  <sheets>
    <sheet name="AiR_ST_Automatyzacja_procesow" sheetId="19" r:id="rId1"/>
    <sheet name="AiR_ST_Mechatronika" sheetId="18" r:id="rId2"/>
    <sheet name="AiR_NST_Automatyzacja_procesow" sheetId="20" r:id="rId3"/>
    <sheet name="AiR_NST_Mechatronika" sheetId="21" r:id="rId4"/>
  </sheets>
  <definedNames>
    <definedName name="_xlnm.Print_Area" localSheetId="2">AiR_NST_Automatyzacja_procesow!$A$2:$K$82</definedName>
    <definedName name="_xlnm.Print_Area" localSheetId="3">AiR_NST_Mechatronika!$A$1:$K$77</definedName>
    <definedName name="_xlnm.Print_Area" localSheetId="0">AiR_ST_Automatyzacja_procesow!$A$2:$K$82</definedName>
    <definedName name="_xlnm.Print_Area" localSheetId="1">AiR_ST_Mechatronika!$A$1:$K$77</definedName>
  </definedNames>
  <calcPr calcId="191029" iterateDelta="1E-4"/>
</workbook>
</file>

<file path=xl/calcChain.xml><?xml version="1.0" encoding="utf-8"?>
<calcChain xmlns="http://schemas.openxmlformats.org/spreadsheetml/2006/main">
  <c r="N18" i="19" l="1"/>
  <c r="K41" i="19" l="1"/>
  <c r="H41" i="19"/>
  <c r="G41" i="19"/>
  <c r="F41" i="19"/>
  <c r="E41" i="19"/>
  <c r="D41" i="19"/>
  <c r="J36" i="21"/>
  <c r="J36" i="20"/>
  <c r="J40" i="19"/>
  <c r="J39" i="19"/>
  <c r="J38" i="19"/>
  <c r="J37" i="19"/>
  <c r="J36" i="19"/>
  <c r="J35" i="19"/>
  <c r="J34" i="19"/>
  <c r="J33" i="19"/>
  <c r="J32" i="19"/>
  <c r="J31" i="19"/>
  <c r="B41" i="19" l="1"/>
  <c r="J41" i="19"/>
  <c r="J36" i="18"/>
  <c r="J64" i="21" l="1"/>
  <c r="J63" i="21"/>
  <c r="J63" i="20"/>
  <c r="K65" i="18"/>
  <c r="I65" i="18"/>
  <c r="H65" i="18"/>
  <c r="G65" i="18"/>
  <c r="F65" i="18"/>
  <c r="E65" i="18"/>
  <c r="D65" i="18"/>
  <c r="J64" i="18"/>
  <c r="J63" i="19"/>
  <c r="I76" i="21" l="1"/>
  <c r="H76" i="21"/>
  <c r="G76" i="21"/>
  <c r="E76" i="21"/>
  <c r="D76" i="21"/>
  <c r="I69" i="21"/>
  <c r="H69" i="21"/>
  <c r="G69" i="21"/>
  <c r="D69" i="21"/>
  <c r="I65" i="21"/>
  <c r="H65" i="21"/>
  <c r="G65" i="21"/>
  <c r="F65" i="21"/>
  <c r="E65" i="21"/>
  <c r="D65" i="21"/>
  <c r="H52" i="21"/>
  <c r="G52" i="21"/>
  <c r="F52" i="21"/>
  <c r="E52" i="21"/>
  <c r="D52" i="21"/>
  <c r="H41" i="21"/>
  <c r="G41" i="21"/>
  <c r="F41" i="21"/>
  <c r="E41" i="21"/>
  <c r="D41" i="21"/>
  <c r="H29" i="21"/>
  <c r="G29" i="21"/>
  <c r="F29" i="21"/>
  <c r="E29" i="21"/>
  <c r="D29" i="21"/>
  <c r="G18" i="21"/>
  <c r="F18" i="21"/>
  <c r="E18" i="21"/>
  <c r="D18" i="21"/>
  <c r="K76" i="21"/>
  <c r="C76" i="21"/>
  <c r="J74" i="21"/>
  <c r="J72" i="21"/>
  <c r="A72" i="21"/>
  <c r="J71" i="21"/>
  <c r="K69" i="21"/>
  <c r="J67" i="21"/>
  <c r="J69" i="21" s="1"/>
  <c r="K65" i="21"/>
  <c r="J62" i="21"/>
  <c r="J61" i="21"/>
  <c r="J60" i="21"/>
  <c r="J59" i="21"/>
  <c r="J58" i="21"/>
  <c r="J57" i="21"/>
  <c r="J56" i="21"/>
  <c r="J55" i="21"/>
  <c r="K52" i="21"/>
  <c r="J51" i="21"/>
  <c r="J50" i="21"/>
  <c r="J49" i="21"/>
  <c r="J48" i="21"/>
  <c r="J47" i="21"/>
  <c r="J46" i="21"/>
  <c r="J45" i="21"/>
  <c r="J44" i="21"/>
  <c r="J43" i="21"/>
  <c r="K41" i="21"/>
  <c r="J40" i="21"/>
  <c r="J39" i="21"/>
  <c r="J38" i="21"/>
  <c r="J37" i="21"/>
  <c r="J35" i="21"/>
  <c r="J34" i="21"/>
  <c r="J33" i="21"/>
  <c r="J32" i="21"/>
  <c r="J31" i="21"/>
  <c r="K29" i="21"/>
  <c r="J28" i="21"/>
  <c r="J26" i="21"/>
  <c r="J25" i="21"/>
  <c r="J24" i="21"/>
  <c r="J23" i="21"/>
  <c r="J22" i="21"/>
  <c r="J21" i="21"/>
  <c r="A21" i="21"/>
  <c r="J20" i="21"/>
  <c r="K18" i="21"/>
  <c r="J17" i="21"/>
  <c r="J15" i="21"/>
  <c r="J14" i="21"/>
  <c r="J13" i="21"/>
  <c r="J12" i="21"/>
  <c r="J11" i="21"/>
  <c r="J10" i="21"/>
  <c r="J9" i="21"/>
  <c r="K76" i="20"/>
  <c r="I76" i="20"/>
  <c r="H76" i="20"/>
  <c r="G76" i="20"/>
  <c r="E76" i="20"/>
  <c r="D76" i="20"/>
  <c r="C76" i="20"/>
  <c r="J74" i="20"/>
  <c r="J72" i="20"/>
  <c r="A72" i="20"/>
  <c r="J71" i="20"/>
  <c r="K69" i="20"/>
  <c r="I69" i="20"/>
  <c r="H69" i="20"/>
  <c r="G69" i="20"/>
  <c r="D69" i="20"/>
  <c r="J67" i="20"/>
  <c r="J69" i="20" s="1"/>
  <c r="K65" i="20"/>
  <c r="I65" i="20"/>
  <c r="H65" i="20"/>
  <c r="G65" i="20"/>
  <c r="F65" i="20"/>
  <c r="E65" i="20"/>
  <c r="D65" i="20"/>
  <c r="J64" i="20"/>
  <c r="J62" i="20"/>
  <c r="J61" i="20"/>
  <c r="J60" i="20"/>
  <c r="J59" i="20"/>
  <c r="J58" i="20"/>
  <c r="J57" i="20"/>
  <c r="J56" i="20"/>
  <c r="J55" i="20"/>
  <c r="K52" i="20"/>
  <c r="H52" i="20"/>
  <c r="G52" i="20"/>
  <c r="F52" i="20"/>
  <c r="E52" i="20"/>
  <c r="D52" i="20"/>
  <c r="J51" i="20"/>
  <c r="J50" i="20"/>
  <c r="J49" i="20"/>
  <c r="J48" i="20"/>
  <c r="J47" i="20"/>
  <c r="J46" i="20"/>
  <c r="J45" i="20"/>
  <c r="J44" i="20"/>
  <c r="J43" i="20"/>
  <c r="K41" i="20"/>
  <c r="H41" i="20"/>
  <c r="G41" i="20"/>
  <c r="F41" i="20"/>
  <c r="E41" i="20"/>
  <c r="D41" i="20"/>
  <c r="J40" i="20"/>
  <c r="J39" i="20"/>
  <c r="J38" i="20"/>
  <c r="J37" i="20"/>
  <c r="J35" i="20"/>
  <c r="J34" i="20"/>
  <c r="J33" i="20"/>
  <c r="J32" i="20"/>
  <c r="J31" i="20"/>
  <c r="K29" i="20"/>
  <c r="H29" i="20"/>
  <c r="G29" i="20"/>
  <c r="F29" i="20"/>
  <c r="E29" i="20"/>
  <c r="D29" i="20"/>
  <c r="J28" i="20"/>
  <c r="J26" i="20"/>
  <c r="J25" i="20"/>
  <c r="J24" i="20"/>
  <c r="J23" i="20"/>
  <c r="J22" i="20"/>
  <c r="J21" i="20"/>
  <c r="A21" i="20"/>
  <c r="J20" i="20"/>
  <c r="K18" i="20"/>
  <c r="G18" i="20"/>
  <c r="F18" i="20"/>
  <c r="E18" i="20"/>
  <c r="D18" i="20"/>
  <c r="J17" i="20"/>
  <c r="J15" i="20"/>
  <c r="J14" i="20"/>
  <c r="J13" i="20"/>
  <c r="J12" i="20"/>
  <c r="J11" i="20"/>
  <c r="J10" i="20"/>
  <c r="J9" i="20"/>
  <c r="K65" i="19"/>
  <c r="I65" i="19"/>
  <c r="H65" i="19"/>
  <c r="G65" i="19"/>
  <c r="F65" i="19"/>
  <c r="E65" i="19"/>
  <c r="D65" i="19"/>
  <c r="K52" i="19"/>
  <c r="K52" i="18"/>
  <c r="B65" i="21" l="1"/>
  <c r="C78" i="20"/>
  <c r="B41" i="21"/>
  <c r="C78" i="21"/>
  <c r="B69" i="20"/>
  <c r="B41" i="20"/>
  <c r="J76" i="20"/>
  <c r="B69" i="21"/>
  <c r="B76" i="21"/>
  <c r="B29" i="21"/>
  <c r="B52" i="21"/>
  <c r="K78" i="21"/>
  <c r="J65" i="21"/>
  <c r="K78" i="20"/>
  <c r="J52" i="21"/>
  <c r="J41" i="21"/>
  <c r="J18" i="21"/>
  <c r="J76" i="21"/>
  <c r="B76" i="20"/>
  <c r="B65" i="20"/>
  <c r="J65" i="20"/>
  <c r="B52" i="20"/>
  <c r="J52" i="20"/>
  <c r="J41" i="20"/>
  <c r="B29" i="20"/>
  <c r="J29" i="20"/>
  <c r="B18" i="20"/>
  <c r="J29" i="21"/>
  <c r="B18" i="21"/>
  <c r="J18" i="20"/>
  <c r="K76" i="19"/>
  <c r="I76" i="19"/>
  <c r="H76" i="19"/>
  <c r="G76" i="19"/>
  <c r="E76" i="19"/>
  <c r="D76" i="19"/>
  <c r="C76" i="19"/>
  <c r="J74" i="19"/>
  <c r="J72" i="19"/>
  <c r="A72" i="19"/>
  <c r="J71" i="19"/>
  <c r="K69" i="19"/>
  <c r="I69" i="19"/>
  <c r="H69" i="19"/>
  <c r="G69" i="19"/>
  <c r="D69" i="19"/>
  <c r="J67" i="19"/>
  <c r="J69" i="19" s="1"/>
  <c r="J64" i="19"/>
  <c r="J61" i="19"/>
  <c r="J60" i="19"/>
  <c r="J59" i="19"/>
  <c r="J62" i="19"/>
  <c r="J58" i="19"/>
  <c r="J57" i="19"/>
  <c r="J56" i="19"/>
  <c r="J55" i="19"/>
  <c r="J50" i="19"/>
  <c r="H52" i="19"/>
  <c r="G52" i="19"/>
  <c r="F52" i="19"/>
  <c r="E52" i="19"/>
  <c r="D52" i="19"/>
  <c r="J51" i="19"/>
  <c r="J49" i="19"/>
  <c r="J48" i="19"/>
  <c r="J47" i="19"/>
  <c r="J46" i="19"/>
  <c r="J45" i="19"/>
  <c r="J44" i="19"/>
  <c r="J43" i="19"/>
  <c r="K29" i="19"/>
  <c r="H29" i="19"/>
  <c r="G29" i="19"/>
  <c r="F29" i="19"/>
  <c r="E29" i="19"/>
  <c r="D29" i="19"/>
  <c r="J28" i="19"/>
  <c r="J26" i="19"/>
  <c r="J25" i="19"/>
  <c r="J24" i="19"/>
  <c r="J23" i="19"/>
  <c r="J22" i="19"/>
  <c r="J21" i="19"/>
  <c r="A21" i="19"/>
  <c r="J20" i="19"/>
  <c r="K18" i="19"/>
  <c r="G18" i="19"/>
  <c r="F18" i="19"/>
  <c r="E18" i="19"/>
  <c r="D18" i="19"/>
  <c r="J17" i="19"/>
  <c r="J15" i="19"/>
  <c r="J14" i="19"/>
  <c r="J13" i="19"/>
  <c r="J12" i="19"/>
  <c r="J11" i="19"/>
  <c r="J10" i="19"/>
  <c r="J9" i="19"/>
  <c r="C78" i="19" l="1"/>
  <c r="K78" i="19"/>
  <c r="B76" i="19"/>
  <c r="B52" i="19"/>
  <c r="B18" i="19"/>
  <c r="J65" i="19"/>
  <c r="B29" i="19"/>
  <c r="B69" i="19"/>
  <c r="J76" i="19"/>
  <c r="J29" i="19"/>
  <c r="J52" i="19"/>
  <c r="B65" i="19"/>
  <c r="J18" i="19"/>
  <c r="K69" i="18"/>
  <c r="J74" i="18" l="1"/>
  <c r="D69" i="18"/>
  <c r="G69" i="18"/>
  <c r="H69" i="18"/>
  <c r="I69" i="18"/>
  <c r="J44" i="18"/>
  <c r="H29" i="18"/>
  <c r="J49" i="18" l="1"/>
  <c r="H52" i="18"/>
  <c r="G52" i="18"/>
  <c r="F52" i="18"/>
  <c r="H41" i="18"/>
  <c r="G41" i="18"/>
  <c r="F41" i="18"/>
  <c r="E41" i="18"/>
  <c r="D41" i="18"/>
  <c r="E52" i="18"/>
  <c r="D52" i="18"/>
  <c r="K41" i="18"/>
  <c r="K76" i="18"/>
  <c r="I76" i="18"/>
  <c r="H76" i="18"/>
  <c r="G76" i="18"/>
  <c r="E76" i="18"/>
  <c r="D76" i="18"/>
  <c r="C76" i="18"/>
  <c r="J15" i="18"/>
  <c r="J72" i="18"/>
  <c r="A72" i="18"/>
  <c r="J71" i="18"/>
  <c r="J38" i="18"/>
  <c r="J67" i="18"/>
  <c r="J61" i="18"/>
  <c r="J60" i="18"/>
  <c r="J48" i="18"/>
  <c r="J56" i="18"/>
  <c r="J55" i="18"/>
  <c r="J63" i="18"/>
  <c r="J59" i="18"/>
  <c r="J62" i="18"/>
  <c r="J58" i="18"/>
  <c r="J51" i="18"/>
  <c r="J57" i="18"/>
  <c r="J50" i="18"/>
  <c r="J47" i="18"/>
  <c r="J46" i="18"/>
  <c r="J45" i="18"/>
  <c r="J26" i="18"/>
  <c r="J43" i="18"/>
  <c r="J40" i="18"/>
  <c r="J39" i="18"/>
  <c r="J37" i="18"/>
  <c r="J35" i="18"/>
  <c r="J34" i="18"/>
  <c r="J23" i="18"/>
  <c r="J33" i="18"/>
  <c r="J31" i="18"/>
  <c r="J32" i="18"/>
  <c r="K29" i="18"/>
  <c r="G29" i="18"/>
  <c r="F29" i="18"/>
  <c r="E29" i="18"/>
  <c r="D29" i="18"/>
  <c r="J28" i="18"/>
  <c r="J25" i="18"/>
  <c r="J24" i="18"/>
  <c r="J22" i="18"/>
  <c r="J14" i="18"/>
  <c r="J21" i="18"/>
  <c r="A21" i="18"/>
  <c r="J20" i="18"/>
  <c r="K18" i="18"/>
  <c r="G18" i="18"/>
  <c r="F18" i="18"/>
  <c r="E18" i="18"/>
  <c r="D18" i="18"/>
  <c r="C78" i="18" s="1"/>
  <c r="J17" i="18"/>
  <c r="J13" i="18"/>
  <c r="J12" i="18"/>
  <c r="J11" i="18"/>
  <c r="J10" i="18"/>
  <c r="J9" i="18"/>
  <c r="J65" i="18" l="1"/>
  <c r="B52" i="18"/>
  <c r="K78" i="18"/>
  <c r="J69" i="18"/>
  <c r="J52" i="18"/>
  <c r="B69" i="18"/>
  <c r="B41" i="18"/>
  <c r="J76" i="18"/>
  <c r="B65" i="18"/>
  <c r="J29" i="18"/>
  <c r="B29" i="18"/>
  <c r="B18" i="18"/>
  <c r="J18" i="18"/>
  <c r="J41" i="18"/>
  <c r="B76" i="18"/>
</calcChain>
</file>

<file path=xl/sharedStrings.xml><?xml version="1.0" encoding="utf-8"?>
<sst xmlns="http://schemas.openxmlformats.org/spreadsheetml/2006/main" count="570" uniqueCount="97">
  <si>
    <t>Z</t>
  </si>
  <si>
    <t>P</t>
  </si>
  <si>
    <t>E</t>
  </si>
  <si>
    <t>Elektronika</t>
  </si>
  <si>
    <t>S</t>
  </si>
  <si>
    <t>Matematyka dyskretna</t>
  </si>
  <si>
    <t>Analiza matematyczna</t>
  </si>
  <si>
    <t>Algebra liniowa z geometrią</t>
  </si>
  <si>
    <t>Wprowadzenie do informatyki</t>
  </si>
  <si>
    <t>Podstawy programowania</t>
  </si>
  <si>
    <t>Semestr 2</t>
  </si>
  <si>
    <t>Podstawy elektrotechniki i metrologii</t>
  </si>
  <si>
    <t>Programowanie obiektowe</t>
  </si>
  <si>
    <t>Semestr 3</t>
  </si>
  <si>
    <t>Semestr 1</t>
  </si>
  <si>
    <t>Semestr 4</t>
  </si>
  <si>
    <t>Semestr 5</t>
  </si>
  <si>
    <t>Semestr 6</t>
  </si>
  <si>
    <t>Semestr 7</t>
  </si>
  <si>
    <t>Wprowadzenie do metod numerycznych</t>
  </si>
  <si>
    <t>Algorytmy i struktury danych</t>
  </si>
  <si>
    <t>Technika cyfrowa</t>
  </si>
  <si>
    <t>BHP i ergonomia pracy</t>
  </si>
  <si>
    <t>Fizyka</t>
  </si>
  <si>
    <t>Język obcy 1</t>
  </si>
  <si>
    <t>Język obcy 2</t>
  </si>
  <si>
    <t>Język obcy 3</t>
  </si>
  <si>
    <t>Systemy baz danych</t>
  </si>
  <si>
    <t>Metody probabilistyki i statystyki</t>
  </si>
  <si>
    <t>Lp.</t>
  </si>
  <si>
    <t>Nazwa modułu/przedmiotu</t>
  </si>
  <si>
    <t>Liczba godzin w semestrze</t>
  </si>
  <si>
    <t>Forma zaliczenia</t>
  </si>
  <si>
    <t>W</t>
  </si>
  <si>
    <t>Ć</t>
  </si>
  <si>
    <t>Ps</t>
  </si>
  <si>
    <t>L</t>
  </si>
  <si>
    <t>Wychowanie fizyczne</t>
  </si>
  <si>
    <t>Ochrona własności intelektualnej</t>
  </si>
  <si>
    <t>Zakładanie i prowadzenie działalności gospodarczej</t>
  </si>
  <si>
    <t>Sygnały i systemy dynamiczne</t>
  </si>
  <si>
    <t xml:space="preserve">Laboratorium podstaw automatyki </t>
  </si>
  <si>
    <t xml:space="preserve">Podstawy robotyki </t>
  </si>
  <si>
    <t xml:space="preserve">Napędy elektryczne </t>
  </si>
  <si>
    <t>Robotyzacja procesów</t>
  </si>
  <si>
    <t xml:space="preserve">Laboratorium podstaw robotyki </t>
  </si>
  <si>
    <t>PW</t>
  </si>
  <si>
    <t>E (B2)</t>
  </si>
  <si>
    <t>Język obcy 4</t>
  </si>
  <si>
    <t>Studia inżynierskie I stopnia o profilu praktycznym</t>
  </si>
  <si>
    <t>ECTS</t>
  </si>
  <si>
    <t>Liczba</t>
  </si>
  <si>
    <r>
      <t>Seminarium dyplomowe I</t>
    </r>
    <r>
      <rPr>
        <vertAlign val="superscript"/>
        <sz val="10"/>
        <rFont val="Arial"/>
        <family val="2"/>
        <charset val="238"/>
      </rPr>
      <t>1</t>
    </r>
  </si>
  <si>
    <r>
      <t>Seminarium dyplomowe II</t>
    </r>
    <r>
      <rPr>
        <vertAlign val="superscript"/>
        <sz val="10"/>
        <rFont val="Arial"/>
        <family val="2"/>
        <charset val="238"/>
      </rPr>
      <t>1</t>
    </r>
  </si>
  <si>
    <t xml:space="preserve">Plan studiów kierunku: Automatyka i Robotyka  </t>
  </si>
  <si>
    <r>
      <t>Przedmiot obieralny ogólnouczelniany I</t>
    </r>
    <r>
      <rPr>
        <vertAlign val="superscript"/>
        <sz val="10"/>
        <rFont val="Arial"/>
        <family val="2"/>
        <charset val="238"/>
      </rPr>
      <t>1</t>
    </r>
  </si>
  <si>
    <r>
      <t>Przedmiot obieralny ogólnouczelniany II</t>
    </r>
    <r>
      <rPr>
        <vertAlign val="superscript"/>
        <sz val="10"/>
        <rFont val="Arial"/>
        <family val="2"/>
        <charset val="238"/>
      </rPr>
      <t>1</t>
    </r>
  </si>
  <si>
    <t>Podstawy automatyki i automatyzacji</t>
  </si>
  <si>
    <t>Automatyzacja procesów</t>
  </si>
  <si>
    <t>Podstawy mechaniki i budowy maszyn</t>
  </si>
  <si>
    <t>wspólny</t>
  </si>
  <si>
    <t>wykład</t>
  </si>
  <si>
    <t>Grafika inzynierska (CAD)</t>
  </si>
  <si>
    <t>Czujniki i przetworniki pomiarowe</t>
  </si>
  <si>
    <t>Programowanie systemów sterowania</t>
  </si>
  <si>
    <r>
      <t>Praktyka zawodowa I (6 miesięcy)</t>
    </r>
    <r>
      <rPr>
        <vertAlign val="superscript"/>
        <sz val="10"/>
        <rFont val="Arial"/>
        <family val="2"/>
        <charset val="238"/>
      </rPr>
      <t>1</t>
    </r>
  </si>
  <si>
    <t>studia stacjonarne (od roku akademickiego 2019/2020)</t>
  </si>
  <si>
    <r>
      <t>Przygotowanie pracy dyplomowej</t>
    </r>
    <r>
      <rPr>
        <vertAlign val="superscript"/>
        <sz val="10"/>
        <rFont val="Arial"/>
        <family val="2"/>
        <charset val="238"/>
      </rPr>
      <t>1</t>
    </r>
  </si>
  <si>
    <t>Wstęp do sieci komputerowych</t>
  </si>
  <si>
    <t>Podstawy sztucznej inteligencji</t>
  </si>
  <si>
    <t>Suma godzin dydaktycznych (bez praktyk)</t>
  </si>
  <si>
    <r>
      <t>Wydziałowy projekt zespołowy</t>
    </r>
    <r>
      <rPr>
        <vertAlign val="superscript"/>
        <sz val="10"/>
        <rFont val="Arial"/>
        <family val="2"/>
        <charset val="238"/>
      </rPr>
      <t>3</t>
    </r>
  </si>
  <si>
    <r>
      <rPr>
        <vertAlign val="superscript"/>
        <sz val="10"/>
        <rFont val="Arial CE"/>
        <charset val="238"/>
      </rPr>
      <t>1</t>
    </r>
    <r>
      <rPr>
        <sz val="10"/>
        <rFont val="Arial CE"/>
        <charset val="238"/>
      </rPr>
      <t xml:space="preserve"> - przedmiot obieralny ogólnouczelniany</t>
    </r>
  </si>
  <si>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 xml:space="preserve"> - przedmiot specjalnościowy</t>
    </r>
  </si>
  <si>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- wydziałowy przedmiot obieralny</t>
    </r>
  </si>
  <si>
    <r>
      <t>Automatyka w energetyce</t>
    </r>
    <r>
      <rPr>
        <vertAlign val="superscript"/>
        <sz val="10"/>
        <rFont val="Arial"/>
        <family val="2"/>
        <charset val="238"/>
      </rPr>
      <t>2</t>
    </r>
  </si>
  <si>
    <r>
      <t>Grafika komputerowa</t>
    </r>
    <r>
      <rPr>
        <vertAlign val="superscript"/>
        <sz val="10"/>
        <rFont val="Arial"/>
        <family val="2"/>
        <charset val="238"/>
      </rPr>
      <t>2</t>
    </r>
  </si>
  <si>
    <r>
      <t>Programowanie mikrokontrolerów)</t>
    </r>
    <r>
      <rPr>
        <vertAlign val="superscript"/>
        <sz val="10"/>
        <rFont val="Arial"/>
        <family val="2"/>
        <charset val="238"/>
      </rPr>
      <t>2</t>
    </r>
  </si>
  <si>
    <r>
      <t>Urządzenia automatyki</t>
    </r>
    <r>
      <rPr>
        <vertAlign val="superscript"/>
        <sz val="10"/>
        <rFont val="Arial"/>
        <family val="2"/>
        <charset val="238"/>
      </rPr>
      <t>2</t>
    </r>
  </si>
  <si>
    <r>
      <t>Napędy panumatyczne i hydrauliczne</t>
    </r>
    <r>
      <rPr>
        <vertAlign val="superscript"/>
        <sz val="10"/>
        <rFont val="Arial"/>
        <family val="2"/>
        <charset val="238"/>
      </rPr>
      <t>2</t>
    </r>
  </si>
  <si>
    <r>
      <t>Wizualizacja procesów</t>
    </r>
    <r>
      <rPr>
        <vertAlign val="superscript"/>
        <sz val="10"/>
        <rFont val="Arial"/>
        <family val="2"/>
        <charset val="238"/>
      </rPr>
      <t>2</t>
    </r>
  </si>
  <si>
    <r>
      <t>Projekt zespołowy</t>
    </r>
    <r>
      <rPr>
        <vertAlign val="superscript"/>
        <sz val="10"/>
        <rFont val="Arial"/>
        <family val="2"/>
        <charset val="238"/>
      </rPr>
      <t>2</t>
    </r>
  </si>
  <si>
    <t>Suma ECTS</t>
  </si>
  <si>
    <r>
      <t>Komputerowe Wspomaganie Projektowania</t>
    </r>
    <r>
      <rPr>
        <vertAlign val="superscript"/>
        <sz val="10"/>
        <rFont val="Arial"/>
        <family val="2"/>
        <charset val="238"/>
      </rPr>
      <t>2</t>
    </r>
  </si>
  <si>
    <r>
      <t>Mechanika układów wieloczłonowych</t>
    </r>
    <r>
      <rPr>
        <vertAlign val="superscript"/>
        <sz val="10"/>
        <rFont val="Arial"/>
        <family val="2"/>
        <charset val="238"/>
      </rPr>
      <t>2</t>
    </r>
  </si>
  <si>
    <r>
      <t>Programowanie mikrokontrolerów</t>
    </r>
    <r>
      <rPr>
        <vertAlign val="superscript"/>
        <sz val="10"/>
        <rFont val="Arial"/>
        <family val="2"/>
        <charset val="238"/>
      </rPr>
      <t>2</t>
    </r>
  </si>
  <si>
    <r>
      <t>Urządzenia mechatroniki</t>
    </r>
    <r>
      <rPr>
        <vertAlign val="superscript"/>
        <sz val="10"/>
        <rFont val="Arial"/>
        <family val="2"/>
        <charset val="238"/>
      </rPr>
      <t>2</t>
    </r>
  </si>
  <si>
    <r>
      <t>Napędy płynowe</t>
    </r>
    <r>
      <rPr>
        <vertAlign val="superscript"/>
        <sz val="10"/>
        <rFont val="Arial"/>
        <family val="2"/>
        <charset val="238"/>
      </rPr>
      <t>2</t>
    </r>
  </si>
  <si>
    <r>
      <t>Sieci PLC</t>
    </r>
    <r>
      <rPr>
        <vertAlign val="superscript"/>
        <sz val="10"/>
        <rFont val="Arial"/>
        <family val="2"/>
        <charset val="238"/>
      </rPr>
      <t>2</t>
    </r>
  </si>
  <si>
    <r>
      <t>Projektowanie mechatroniczne</t>
    </r>
    <r>
      <rPr>
        <vertAlign val="superscript"/>
        <sz val="10"/>
        <rFont val="Arial"/>
        <family val="2"/>
        <charset val="238"/>
      </rPr>
      <t>2</t>
    </r>
  </si>
  <si>
    <r>
      <t>Komputerowe narzędzia w automatyce</t>
    </r>
    <r>
      <rPr>
        <vertAlign val="superscript"/>
        <sz val="10"/>
        <rFont val="Arial"/>
        <family val="2"/>
        <charset val="238"/>
      </rPr>
      <t>2</t>
    </r>
  </si>
  <si>
    <t>studia niestacjonarne (od roku akademickiego 2019/2020)</t>
  </si>
  <si>
    <r>
      <t>Napędy pneumatyczne i hydrauliczne</t>
    </r>
    <r>
      <rPr>
        <vertAlign val="superscript"/>
        <sz val="10"/>
        <rFont val="Arial"/>
        <family val="2"/>
        <charset val="238"/>
      </rPr>
      <t>2</t>
    </r>
  </si>
  <si>
    <t>Bezpieczeństwo eksploatacji urządzeń elektrycznych</t>
  </si>
  <si>
    <t>Programowanie w środowisku LabView</t>
  </si>
  <si>
    <t>Ścieżka specjalizacyjna: Mechatronika</t>
  </si>
  <si>
    <t>Ścieżka specjalizacyjna: Automatyzacja procesów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</si>
</sst>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26"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family val="1"/>
    </font>
    <font>
      <b/>
      <i/>
      <sz val="10"/>
      <name val="Arial"/>
      <family val="2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1"/>
      <color indexed="8"/>
      <name val="Arial Narrow"/>
      <family val="2"/>
      <charset val="238"/>
    </font>
    <font>
      <sz val="8"/>
      <name val="Arial CE"/>
      <charset val="238"/>
    </font>
    <font>
      <b/>
      <sz val="11"/>
      <name val="Arial Narrow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 Narrow"/>
      <family val="2"/>
      <charset val="238"/>
    </font>
    <font>
      <sz val="8"/>
      <name val="Arial"/>
      <family val="2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vertAlign val="superscript"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7" fillId="0" borderId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/>
    <xf numFmtId="164" fontId="1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5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1" fillId="0" borderId="6" xfId="0" applyNumberFormat="1" applyFont="1" applyFill="1" applyBorder="1" applyAlignment="1"/>
    <xf numFmtId="164" fontId="1" fillId="0" borderId="7" xfId="0" applyNumberFormat="1" applyFont="1" applyFill="1" applyBorder="1" applyAlignment="1"/>
    <xf numFmtId="164" fontId="1" fillId="0" borderId="8" xfId="0" applyNumberFormat="1" applyFont="1" applyFill="1" applyBorder="1" applyAlignment="1"/>
    <xf numFmtId="164" fontId="2" fillId="0" borderId="8" xfId="0" applyNumberFormat="1" applyFont="1" applyFill="1" applyBorder="1" applyAlignment="1"/>
    <xf numFmtId="164" fontId="1" fillId="0" borderId="9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164" fontId="1" fillId="0" borderId="11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/>
    <xf numFmtId="164" fontId="4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left" wrapText="1"/>
    </xf>
    <xf numFmtId="164" fontId="1" fillId="0" borderId="13" xfId="0" applyNumberFormat="1" applyFont="1" applyFill="1" applyBorder="1" applyAlignment="1"/>
    <xf numFmtId="164" fontId="2" fillId="0" borderId="14" xfId="0" applyNumberFormat="1" applyFont="1" applyFill="1" applyBorder="1" applyAlignment="1"/>
    <xf numFmtId="0" fontId="12" fillId="0" borderId="0" xfId="0" applyFont="1" applyBorder="1"/>
    <xf numFmtId="0" fontId="0" fillId="0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7" fillId="0" borderId="3" xfId="0" applyFont="1" applyFill="1" applyBorder="1"/>
    <xf numFmtId="0" fontId="3" fillId="0" borderId="3" xfId="0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1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5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Border="1"/>
    <xf numFmtId="0" fontId="9" fillId="0" borderId="0" xfId="0" applyFont="1" applyFill="1" applyBorder="1" applyAlignment="1">
      <alignment vertical="top" wrapText="1"/>
    </xf>
    <xf numFmtId="0" fontId="0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164" fontId="2" fillId="0" borderId="1" xfId="0" applyNumberFormat="1" applyFont="1" applyFill="1" applyBorder="1" applyAlignment="1">
      <alignment vertical="center"/>
    </xf>
    <xf numFmtId="0" fontId="8" fillId="0" borderId="0" xfId="0" applyFont="1" applyBorder="1"/>
    <xf numFmtId="164" fontId="2" fillId="0" borderId="0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164" fontId="4" fillId="0" borderId="1" xfId="0" applyNumberFormat="1" applyFont="1" applyFill="1" applyBorder="1" applyAlignment="1">
      <alignment vertical="center"/>
    </xf>
    <xf numFmtId="0" fontId="14" fillId="0" borderId="0" xfId="0" applyFont="1"/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/>
    <xf numFmtId="0" fontId="14" fillId="0" borderId="0" xfId="0" applyFont="1" applyFill="1"/>
    <xf numFmtId="164" fontId="2" fillId="0" borderId="3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164" fontId="24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/>
    </xf>
    <xf numFmtId="0" fontId="24" fillId="0" borderId="3" xfId="2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center" vertical="center"/>
    </xf>
    <xf numFmtId="0" fontId="23" fillId="0" borderId="0" xfId="3" quotePrefix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21" fillId="0" borderId="0" xfId="5" applyNumberFormat="1" applyFill="1"/>
    <xf numFmtId="0" fontId="12" fillId="0" borderId="0" xfId="0" applyFont="1" applyFill="1" applyBorder="1"/>
    <xf numFmtId="164" fontId="12" fillId="0" borderId="0" xfId="0" applyNumberFormat="1" applyFont="1" applyFill="1"/>
    <xf numFmtId="0" fontId="0" fillId="0" borderId="21" xfId="0" applyFont="1" applyFill="1" applyBorder="1" applyAlignment="1">
      <alignment horizontal="center"/>
    </xf>
    <xf numFmtId="0" fontId="24" fillId="0" borderId="10" xfId="2" applyFont="1" applyFill="1" applyBorder="1" applyAlignment="1">
      <alignment horizontal="center"/>
    </xf>
    <xf numFmtId="0" fontId="12" fillId="0" borderId="0" xfId="0" applyFont="1" applyFill="1"/>
    <xf numFmtId="0" fontId="24" fillId="0" borderId="0" xfId="2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7">
    <cellStyle name="Dobre 2" xfId="5"/>
    <cellStyle name="Dobry" xfId="3" builtinId="26"/>
    <cellStyle name="Neutralne 2" xfId="6"/>
    <cellStyle name="Normalny" xfId="0" builtinId="0"/>
    <cellStyle name="Normalny 2" xfId="1"/>
    <cellStyle name="Złe 2" xfId="4"/>
    <cellStyle name="Zły" xfId="2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8"/>
  <sheetViews>
    <sheetView zoomScale="145" zoomScaleNormal="145" zoomScalePageLayoutView="115" workbookViewId="0">
      <pane ySplit="7" topLeftCell="A23" activePane="bottomLeft" state="frozen"/>
      <selection pane="bottomLeft" activeCell="N28" sqref="N28"/>
    </sheetView>
  </sheetViews>
  <sheetFormatPr defaultRowHeight="12.75"/>
  <cols>
    <col min="1" max="1" width="3.140625" style="6" customWidth="1"/>
    <col min="2" max="2" width="45.140625" customWidth="1"/>
    <col min="3" max="3" width="8.85546875" customWidth="1"/>
    <col min="4" max="4" width="7.5703125" bestFit="1" customWidth="1"/>
    <col min="5" max="5" width="4.5703125" bestFit="1" customWidth="1"/>
    <col min="6" max="6" width="5.42578125" bestFit="1" customWidth="1"/>
    <col min="7" max="7" width="6" customWidth="1"/>
    <col min="8" max="8" width="4.42578125" customWidth="1"/>
    <col min="9" max="9" width="3.5703125" bestFit="1" customWidth="1"/>
    <col min="10" max="10" width="5.42578125" style="57" bestFit="1" customWidth="1"/>
    <col min="11" max="11" width="7.28515625" customWidth="1"/>
    <col min="12" max="12" width="2.85546875" customWidth="1"/>
  </cols>
  <sheetData>
    <row r="2" spans="1:12" ht="15.75">
      <c r="A2" s="71" t="s">
        <v>54</v>
      </c>
    </row>
    <row r="3" spans="1:12">
      <c r="A3" s="25" t="s">
        <v>49</v>
      </c>
    </row>
    <row r="4" spans="1:12">
      <c r="A4" s="95" t="s">
        <v>96</v>
      </c>
      <c r="B4" s="93"/>
    </row>
    <row r="5" spans="1:12">
      <c r="A5" s="59" t="s">
        <v>66</v>
      </c>
    </row>
    <row r="6" spans="1:12" s="27" customFormat="1" ht="16.5">
      <c r="A6" s="102" t="s">
        <v>29</v>
      </c>
      <c r="B6" s="103" t="s">
        <v>30</v>
      </c>
      <c r="C6" s="104" t="s">
        <v>32</v>
      </c>
      <c r="D6" s="105" t="s">
        <v>31</v>
      </c>
      <c r="E6" s="106"/>
      <c r="F6" s="106"/>
      <c r="G6" s="106"/>
      <c r="H6" s="106"/>
      <c r="I6" s="106"/>
      <c r="J6" s="107"/>
      <c r="K6" s="61" t="s">
        <v>51</v>
      </c>
      <c r="L6"/>
    </row>
    <row r="7" spans="1:12" s="27" customFormat="1" ht="16.5">
      <c r="A7" s="102"/>
      <c r="B7" s="103"/>
      <c r="C7" s="104"/>
      <c r="D7" s="87" t="s">
        <v>33</v>
      </c>
      <c r="E7" s="87" t="s">
        <v>34</v>
      </c>
      <c r="F7" s="87" t="s">
        <v>35</v>
      </c>
      <c r="G7" s="87" t="s">
        <v>36</v>
      </c>
      <c r="H7" s="87" t="s">
        <v>1</v>
      </c>
      <c r="I7" s="87" t="s">
        <v>4</v>
      </c>
      <c r="J7" s="87" t="s">
        <v>46</v>
      </c>
      <c r="K7" s="62" t="s">
        <v>50</v>
      </c>
      <c r="L7"/>
    </row>
    <row r="8" spans="1:12" s="27" customFormat="1" ht="14.25" customHeight="1">
      <c r="A8" s="16" t="s">
        <v>14</v>
      </c>
      <c r="B8" s="28"/>
      <c r="C8" s="28"/>
      <c r="D8" s="28"/>
      <c r="E8" s="28"/>
      <c r="F8" s="28"/>
      <c r="G8" s="28"/>
      <c r="H8" s="28"/>
      <c r="I8" s="28"/>
      <c r="K8" s="28"/>
      <c r="L8"/>
    </row>
    <row r="9" spans="1:12" s="31" customFormat="1" ht="12.75" customHeight="1">
      <c r="A9" s="29">
        <v>1</v>
      </c>
      <c r="B9" s="7" t="s">
        <v>6</v>
      </c>
      <c r="C9" s="3" t="s">
        <v>2</v>
      </c>
      <c r="D9" s="77">
        <v>30</v>
      </c>
      <c r="E9" s="77">
        <v>30</v>
      </c>
      <c r="F9" s="77"/>
      <c r="G9" s="30"/>
      <c r="H9" s="30"/>
      <c r="I9" s="30"/>
      <c r="J9" s="58">
        <f t="shared" ref="J9:J18" si="0">K9*25-(D9+E9+F9+G9+H9+I9)</f>
        <v>65</v>
      </c>
      <c r="K9" s="77">
        <v>5</v>
      </c>
      <c r="L9"/>
    </row>
    <row r="10" spans="1:12" s="31" customFormat="1" ht="12.75" customHeight="1">
      <c r="A10" s="29">
        <v>2</v>
      </c>
      <c r="B10" s="8" t="s">
        <v>7</v>
      </c>
      <c r="C10" s="4" t="s">
        <v>2</v>
      </c>
      <c r="D10" s="15">
        <v>30</v>
      </c>
      <c r="E10" s="15">
        <v>30</v>
      </c>
      <c r="F10" s="15"/>
      <c r="G10" s="30"/>
      <c r="H10" s="30"/>
      <c r="I10" s="30"/>
      <c r="J10" s="58">
        <f t="shared" si="0"/>
        <v>65</v>
      </c>
      <c r="K10" s="77">
        <v>5</v>
      </c>
      <c r="L10"/>
    </row>
    <row r="11" spans="1:12" s="31" customFormat="1" ht="12.75" customHeight="1">
      <c r="A11" s="29">
        <v>3</v>
      </c>
      <c r="B11" s="8" t="s">
        <v>62</v>
      </c>
      <c r="C11" s="4" t="s">
        <v>0</v>
      </c>
      <c r="D11" s="15">
        <v>15</v>
      </c>
      <c r="E11" s="15"/>
      <c r="F11" s="83">
        <v>45</v>
      </c>
      <c r="G11" s="84"/>
      <c r="H11" s="30"/>
      <c r="I11" s="30"/>
      <c r="J11" s="58">
        <f t="shared" si="0"/>
        <v>65</v>
      </c>
      <c r="K11" s="77">
        <v>5</v>
      </c>
      <c r="L11"/>
    </row>
    <row r="12" spans="1:12" s="31" customFormat="1" ht="12.75" customHeight="1">
      <c r="A12" s="32">
        <v>4</v>
      </c>
      <c r="B12" s="7" t="s">
        <v>8</v>
      </c>
      <c r="C12" s="3" t="s">
        <v>0</v>
      </c>
      <c r="D12" s="77">
        <v>15</v>
      </c>
      <c r="E12" s="77">
        <v>15</v>
      </c>
      <c r="F12" s="77"/>
      <c r="G12" s="30"/>
      <c r="H12" s="30"/>
      <c r="I12" s="30"/>
      <c r="J12" s="58">
        <f t="shared" si="0"/>
        <v>45</v>
      </c>
      <c r="K12" s="77">
        <v>3</v>
      </c>
      <c r="L12"/>
    </row>
    <row r="13" spans="1:12" s="31" customFormat="1" ht="12.75" customHeight="1">
      <c r="A13" s="29">
        <v>5</v>
      </c>
      <c r="B13" s="7" t="s">
        <v>9</v>
      </c>
      <c r="C13" s="3" t="s">
        <v>2</v>
      </c>
      <c r="D13" s="77">
        <v>30</v>
      </c>
      <c r="E13" s="77">
        <v>15</v>
      </c>
      <c r="F13" s="83">
        <v>30</v>
      </c>
      <c r="G13" s="84"/>
      <c r="H13" s="30"/>
      <c r="I13" s="30"/>
      <c r="J13" s="58">
        <f t="shared" si="0"/>
        <v>75</v>
      </c>
      <c r="K13" s="77">
        <v>6</v>
      </c>
      <c r="L13"/>
    </row>
    <row r="14" spans="1:12" s="78" customFormat="1" ht="12.75" customHeight="1">
      <c r="A14" s="32">
        <v>6</v>
      </c>
      <c r="B14" s="11" t="s">
        <v>23</v>
      </c>
      <c r="C14" s="77" t="s">
        <v>0</v>
      </c>
      <c r="D14" s="76">
        <v>15</v>
      </c>
      <c r="E14" s="26"/>
      <c r="F14" s="26"/>
      <c r="G14" s="26">
        <v>30</v>
      </c>
      <c r="H14" s="39"/>
      <c r="I14" s="39"/>
      <c r="J14" s="58">
        <f>K14*25-(D14+E14+F14+G14+H14+I14)</f>
        <v>30</v>
      </c>
      <c r="K14" s="77">
        <v>3</v>
      </c>
      <c r="L14"/>
    </row>
    <row r="15" spans="1:12" s="31" customFormat="1" ht="12.75" customHeight="1">
      <c r="A15" s="76">
        <v>7</v>
      </c>
      <c r="B15" s="88" t="s">
        <v>22</v>
      </c>
      <c r="C15" s="3" t="s">
        <v>0</v>
      </c>
      <c r="D15" s="3">
        <v>10</v>
      </c>
      <c r="E15" s="3"/>
      <c r="F15" s="3"/>
      <c r="G15" s="3"/>
      <c r="H15" s="3"/>
      <c r="I15" s="54"/>
      <c r="J15" s="58">
        <f>K15*25-(D15+E15+F15+G15+H15+I15)</f>
        <v>15</v>
      </c>
      <c r="K15" s="77">
        <v>1</v>
      </c>
      <c r="L15"/>
    </row>
    <row r="16" spans="1:12" s="78" customFormat="1" ht="12.75" customHeight="1">
      <c r="A16" s="32">
        <v>8</v>
      </c>
      <c r="B16" s="9" t="s">
        <v>37</v>
      </c>
      <c r="C16" s="5" t="s">
        <v>0</v>
      </c>
      <c r="D16" s="26"/>
      <c r="E16" s="26">
        <v>30</v>
      </c>
      <c r="F16" s="26"/>
      <c r="G16" s="26"/>
      <c r="H16" s="39"/>
      <c r="I16" s="39"/>
      <c r="J16" s="58"/>
      <c r="K16" s="77">
        <v>0</v>
      </c>
      <c r="L16"/>
    </row>
    <row r="17" spans="1:14" s="31" customFormat="1" ht="12.75" customHeight="1">
      <c r="A17" s="32">
        <v>9</v>
      </c>
      <c r="B17" s="8" t="s">
        <v>24</v>
      </c>
      <c r="C17" s="4" t="s">
        <v>0</v>
      </c>
      <c r="D17" s="15"/>
      <c r="E17" s="15">
        <v>30</v>
      </c>
      <c r="F17" s="15"/>
      <c r="G17" s="30"/>
      <c r="H17" s="30"/>
      <c r="I17" s="30"/>
      <c r="J17" s="58">
        <f t="shared" si="0"/>
        <v>20</v>
      </c>
      <c r="K17" s="77">
        <v>2</v>
      </c>
      <c r="L17"/>
    </row>
    <row r="18" spans="1:14" s="31" customFormat="1" ht="12.75" customHeight="1">
      <c r="A18" s="33"/>
      <c r="B18" s="13" t="str">
        <f>CONCATENATE("Razem godz. kontaktowych        ",SUM(D18:I18))</f>
        <v>Razem godz. kontaktowych        400</v>
      </c>
      <c r="C18" s="14"/>
      <c r="D18" s="34">
        <f>SUM(D9:D17)</f>
        <v>145</v>
      </c>
      <c r="E18" s="34">
        <f>SUM(E9:E17)</f>
        <v>150</v>
      </c>
      <c r="F18" s="34">
        <f>SUM(F9:F17)</f>
        <v>75</v>
      </c>
      <c r="G18" s="34">
        <f>SUM(G9:G17)</f>
        <v>30</v>
      </c>
      <c r="H18" s="34"/>
      <c r="I18" s="34"/>
      <c r="J18" s="72">
        <f t="shared" si="0"/>
        <v>350</v>
      </c>
      <c r="K18" s="63">
        <f>SUM(K9:K17)</f>
        <v>30</v>
      </c>
      <c r="L18"/>
      <c r="N18" s="31">
        <f>300/15</f>
        <v>20</v>
      </c>
    </row>
    <row r="19" spans="1:14" s="78" customFormat="1" ht="12.75" customHeight="1">
      <c r="A19" s="35" t="s">
        <v>10</v>
      </c>
      <c r="B19" s="36"/>
      <c r="C19" s="37"/>
      <c r="K19" s="64"/>
      <c r="L19"/>
    </row>
    <row r="20" spans="1:14" s="78" customFormat="1" ht="12.75" customHeight="1">
      <c r="A20" s="38">
        <v>1</v>
      </c>
      <c r="B20" s="10" t="s">
        <v>28</v>
      </c>
      <c r="C20" s="1" t="s">
        <v>2</v>
      </c>
      <c r="D20" s="26">
        <v>15</v>
      </c>
      <c r="E20" s="26"/>
      <c r="F20" s="85">
        <v>30</v>
      </c>
      <c r="G20" s="85"/>
      <c r="H20" s="39"/>
      <c r="I20" s="39"/>
      <c r="J20" s="58">
        <f t="shared" ref="J20:J29" si="1">K20*25-(D20+E20+F20+G20+H20+I20)</f>
        <v>55</v>
      </c>
      <c r="K20" s="77">
        <v>4</v>
      </c>
      <c r="L20"/>
    </row>
    <row r="21" spans="1:14" s="41" customFormat="1" ht="12.75" customHeight="1">
      <c r="A21" s="32">
        <f>A20+1</f>
        <v>2</v>
      </c>
      <c r="B21" s="7" t="s">
        <v>5</v>
      </c>
      <c r="C21" s="3" t="s">
        <v>2</v>
      </c>
      <c r="D21" s="77">
        <v>30</v>
      </c>
      <c r="E21" s="77">
        <v>30</v>
      </c>
      <c r="F21" s="77"/>
      <c r="G21" s="77"/>
      <c r="H21" s="40"/>
      <c r="I21" s="40"/>
      <c r="J21" s="58">
        <f t="shared" si="1"/>
        <v>65</v>
      </c>
      <c r="K21" s="77">
        <v>5</v>
      </c>
      <c r="L21"/>
    </row>
    <row r="22" spans="1:14" s="78" customFormat="1" ht="12.75" customHeight="1">
      <c r="A22" s="32">
        <v>3</v>
      </c>
      <c r="B22" s="12" t="s">
        <v>11</v>
      </c>
      <c r="C22" s="77" t="s">
        <v>0</v>
      </c>
      <c r="D22" s="26">
        <v>15</v>
      </c>
      <c r="E22" s="26"/>
      <c r="F22" s="26"/>
      <c r="G22" s="26">
        <v>30</v>
      </c>
      <c r="H22" s="39"/>
      <c r="I22" s="39"/>
      <c r="J22" s="58">
        <f t="shared" si="1"/>
        <v>30</v>
      </c>
      <c r="K22" s="77">
        <v>3</v>
      </c>
      <c r="L22"/>
    </row>
    <row r="23" spans="1:14" s="78" customFormat="1">
      <c r="A23" s="76">
        <v>4</v>
      </c>
      <c r="B23" s="19" t="s">
        <v>59</v>
      </c>
      <c r="C23" s="3" t="s">
        <v>2</v>
      </c>
      <c r="D23" s="76">
        <v>30</v>
      </c>
      <c r="E23" s="76">
        <v>15</v>
      </c>
      <c r="F23" s="76"/>
      <c r="G23" s="76"/>
      <c r="H23" s="76">
        <v>15</v>
      </c>
      <c r="I23" s="46"/>
      <c r="J23" s="58">
        <f>K23*25-(D23+E23+F23+G23+H23+I23)</f>
        <v>40</v>
      </c>
      <c r="K23" s="77">
        <v>4</v>
      </c>
      <c r="L23"/>
    </row>
    <row r="24" spans="1:14" s="78" customFormat="1" ht="12.75" customHeight="1">
      <c r="A24" s="32">
        <v>5</v>
      </c>
      <c r="B24" s="11" t="s">
        <v>12</v>
      </c>
      <c r="C24" s="77" t="s">
        <v>2</v>
      </c>
      <c r="D24" s="26">
        <v>30</v>
      </c>
      <c r="E24" s="26"/>
      <c r="F24" s="85">
        <v>30</v>
      </c>
      <c r="G24" s="85"/>
      <c r="H24" s="39"/>
      <c r="I24" s="39"/>
      <c r="J24" s="58">
        <f t="shared" si="1"/>
        <v>65</v>
      </c>
      <c r="K24" s="77">
        <v>5</v>
      </c>
      <c r="L24"/>
    </row>
    <row r="25" spans="1:14" s="78" customFormat="1" ht="12.75" customHeight="1">
      <c r="A25" s="32">
        <v>6</v>
      </c>
      <c r="B25" s="23" t="s">
        <v>21</v>
      </c>
      <c r="C25" s="1" t="s">
        <v>0</v>
      </c>
      <c r="D25" s="26">
        <v>15</v>
      </c>
      <c r="E25" s="26"/>
      <c r="F25" s="26"/>
      <c r="G25" s="26">
        <v>30</v>
      </c>
      <c r="H25" s="39"/>
      <c r="I25" s="39"/>
      <c r="J25" s="58">
        <f t="shared" si="1"/>
        <v>30</v>
      </c>
      <c r="K25" s="77">
        <v>3</v>
      </c>
      <c r="L25"/>
    </row>
    <row r="26" spans="1:14" s="78" customFormat="1" ht="15" customHeight="1">
      <c r="A26" s="76">
        <v>7</v>
      </c>
      <c r="B26" s="19" t="s">
        <v>68</v>
      </c>
      <c r="C26" s="3" t="s">
        <v>0</v>
      </c>
      <c r="D26" s="76">
        <v>15</v>
      </c>
      <c r="E26" s="76"/>
      <c r="F26" s="76"/>
      <c r="G26" s="86">
        <v>30</v>
      </c>
      <c r="H26" s="86"/>
      <c r="I26" s="46"/>
      <c r="J26" s="58">
        <f>K26*25-(D26+E26+F26+G26+H26+I26)</f>
        <v>55</v>
      </c>
      <c r="K26" s="77">
        <v>4</v>
      </c>
      <c r="L26"/>
    </row>
    <row r="27" spans="1:14" s="78" customFormat="1" ht="12.75" customHeight="1">
      <c r="A27" s="32">
        <v>8</v>
      </c>
      <c r="B27" s="9" t="s">
        <v>37</v>
      </c>
      <c r="C27" s="5" t="s">
        <v>0</v>
      </c>
      <c r="D27" s="26"/>
      <c r="E27" s="26">
        <v>30</v>
      </c>
      <c r="F27" s="26"/>
      <c r="G27" s="26"/>
      <c r="H27" s="39"/>
      <c r="I27" s="39"/>
      <c r="J27" s="58"/>
      <c r="K27" s="77">
        <v>0</v>
      </c>
      <c r="L27"/>
    </row>
    <row r="28" spans="1:14" s="78" customFormat="1" ht="12.75" customHeight="1">
      <c r="A28" s="32">
        <v>9</v>
      </c>
      <c r="B28" s="24" t="s">
        <v>25</v>
      </c>
      <c r="C28" s="1" t="s">
        <v>0</v>
      </c>
      <c r="D28" s="26"/>
      <c r="E28" s="26">
        <v>30</v>
      </c>
      <c r="F28" s="26"/>
      <c r="G28" s="26"/>
      <c r="H28" s="39"/>
      <c r="I28" s="39"/>
      <c r="J28" s="58">
        <f t="shared" si="1"/>
        <v>20</v>
      </c>
      <c r="K28" s="77">
        <v>2</v>
      </c>
      <c r="L28"/>
    </row>
    <row r="29" spans="1:14" s="78" customFormat="1" ht="12.75" customHeight="1">
      <c r="A29" s="76"/>
      <c r="B29" s="17" t="str">
        <f>CONCATENATE("Razem godz. kontaktowych        ",SUM(D29:I29))</f>
        <v>Razem godz. kontaktowych        420</v>
      </c>
      <c r="C29" s="18"/>
      <c r="D29" s="42">
        <f>SUM(D20:D28)</f>
        <v>150</v>
      </c>
      <c r="E29" s="42">
        <f>SUM(E20:E28)</f>
        <v>105</v>
      </c>
      <c r="F29" s="42">
        <f>SUM(F20:F28)</f>
        <v>60</v>
      </c>
      <c r="G29" s="42">
        <f>SUM(G20:G28)</f>
        <v>90</v>
      </c>
      <c r="H29" s="42">
        <f>SUM(H20:H28)</f>
        <v>15</v>
      </c>
      <c r="I29" s="42"/>
      <c r="J29" s="72">
        <f t="shared" si="1"/>
        <v>330</v>
      </c>
      <c r="K29" s="42">
        <f>SUM(K20:K28)</f>
        <v>30</v>
      </c>
      <c r="L29"/>
    </row>
    <row r="30" spans="1:14" s="78" customFormat="1">
      <c r="A30" s="43" t="s">
        <v>13</v>
      </c>
      <c r="C30" s="44"/>
      <c r="D30" s="45"/>
      <c r="K30" s="45"/>
      <c r="L30"/>
    </row>
    <row r="31" spans="1:14" s="78" customFormat="1" ht="15">
      <c r="A31" s="76">
        <v>1</v>
      </c>
      <c r="B31" s="20" t="s">
        <v>27</v>
      </c>
      <c r="C31" s="3" t="s">
        <v>2</v>
      </c>
      <c r="D31" s="76">
        <v>15</v>
      </c>
      <c r="E31" s="76"/>
      <c r="F31" s="85">
        <v>30</v>
      </c>
      <c r="G31" s="85"/>
      <c r="H31" s="76"/>
      <c r="I31" s="46"/>
      <c r="J31" s="58">
        <f t="shared" ref="J31:J39" si="2">K31*25-(D31+E31+F31+G31+H31+I31)</f>
        <v>30</v>
      </c>
      <c r="K31" s="77">
        <v>3</v>
      </c>
      <c r="L31"/>
    </row>
    <row r="32" spans="1:14" s="78" customFormat="1" ht="12.75" customHeight="1">
      <c r="A32" s="76">
        <v>2</v>
      </c>
      <c r="B32" s="19" t="s">
        <v>20</v>
      </c>
      <c r="C32" s="3" t="s">
        <v>2</v>
      </c>
      <c r="D32" s="77">
        <v>15</v>
      </c>
      <c r="E32" s="76"/>
      <c r="F32" s="76">
        <v>30</v>
      </c>
      <c r="G32" s="85"/>
      <c r="H32" s="76"/>
      <c r="I32" s="46"/>
      <c r="J32" s="58">
        <f>K32*25-(D32+E32+F32+G32+H32+I32)</f>
        <v>55</v>
      </c>
      <c r="K32" s="77">
        <v>4</v>
      </c>
      <c r="L32"/>
    </row>
    <row r="33" spans="1:12" s="78" customFormat="1">
      <c r="A33" s="76">
        <v>3</v>
      </c>
      <c r="B33" s="19" t="s">
        <v>3</v>
      </c>
      <c r="C33" s="3" t="s">
        <v>0</v>
      </c>
      <c r="D33" s="26">
        <v>15</v>
      </c>
      <c r="E33" s="76"/>
      <c r="F33" s="76"/>
      <c r="G33" s="76">
        <v>30</v>
      </c>
      <c r="H33" s="76"/>
      <c r="I33" s="46"/>
      <c r="J33" s="58">
        <f t="shared" si="2"/>
        <v>30</v>
      </c>
      <c r="K33" s="77">
        <v>3</v>
      </c>
      <c r="L33"/>
    </row>
    <row r="34" spans="1:12" s="78" customFormat="1" ht="15">
      <c r="A34" s="76">
        <v>4</v>
      </c>
      <c r="B34" s="19" t="s">
        <v>40</v>
      </c>
      <c r="C34" s="3" t="s">
        <v>0</v>
      </c>
      <c r="D34" s="76">
        <v>15</v>
      </c>
      <c r="E34" s="76"/>
      <c r="F34" s="86">
        <v>15</v>
      </c>
      <c r="G34" s="86"/>
      <c r="H34" s="76"/>
      <c r="I34" s="46"/>
      <c r="J34" s="58">
        <f t="shared" si="2"/>
        <v>20</v>
      </c>
      <c r="K34" s="77">
        <v>2</v>
      </c>
      <c r="L34"/>
    </row>
    <row r="35" spans="1:12" s="78" customFormat="1" ht="15">
      <c r="A35" s="76">
        <v>5</v>
      </c>
      <c r="B35" s="19" t="s">
        <v>19</v>
      </c>
      <c r="C35" s="3" t="s">
        <v>2</v>
      </c>
      <c r="D35" s="76">
        <v>15</v>
      </c>
      <c r="E35" s="76"/>
      <c r="F35" s="98">
        <v>30</v>
      </c>
      <c r="G35" s="86"/>
      <c r="H35" s="76"/>
      <c r="I35" s="46"/>
      <c r="J35" s="58">
        <f t="shared" si="2"/>
        <v>30</v>
      </c>
      <c r="K35" s="77">
        <v>3</v>
      </c>
      <c r="L35"/>
    </row>
    <row r="36" spans="1:12" s="78" customFormat="1" ht="15">
      <c r="A36" s="76">
        <v>6</v>
      </c>
      <c r="B36" s="19" t="s">
        <v>94</v>
      </c>
      <c r="C36" s="3" t="s">
        <v>0</v>
      </c>
      <c r="D36" s="76">
        <v>15</v>
      </c>
      <c r="E36" s="101"/>
      <c r="F36" s="85">
        <v>30</v>
      </c>
      <c r="G36" s="100"/>
      <c r="H36" s="76"/>
      <c r="I36" s="46"/>
      <c r="J36" s="58">
        <f t="shared" si="2"/>
        <v>30</v>
      </c>
      <c r="K36" s="77">
        <v>3</v>
      </c>
      <c r="L36"/>
    </row>
    <row r="37" spans="1:12" s="78" customFormat="1" ht="15">
      <c r="A37" s="76">
        <v>7</v>
      </c>
      <c r="B37" s="19" t="s">
        <v>69</v>
      </c>
      <c r="C37" s="3" t="s">
        <v>0</v>
      </c>
      <c r="D37" s="76">
        <v>15</v>
      </c>
      <c r="E37" s="76"/>
      <c r="F37" s="85">
        <v>30</v>
      </c>
      <c r="G37" s="85"/>
      <c r="H37" s="46"/>
      <c r="I37" s="46"/>
      <c r="J37" s="58">
        <f t="shared" si="2"/>
        <v>30</v>
      </c>
      <c r="K37" s="77">
        <v>3</v>
      </c>
      <c r="L37"/>
    </row>
    <row r="38" spans="1:12" s="78" customFormat="1" ht="14.25">
      <c r="A38" s="76">
        <v>8</v>
      </c>
      <c r="B38" s="88" t="s">
        <v>55</v>
      </c>
      <c r="C38" s="3" t="s">
        <v>0</v>
      </c>
      <c r="D38" s="76">
        <v>30</v>
      </c>
      <c r="E38" s="76"/>
      <c r="F38" s="76"/>
      <c r="G38" s="76"/>
      <c r="H38" s="76"/>
      <c r="I38" s="46"/>
      <c r="J38" s="58">
        <f>K38*25-(D38+E38+F38+G38+H38+I38)</f>
        <v>20</v>
      </c>
      <c r="K38" s="77">
        <v>2</v>
      </c>
      <c r="L38"/>
    </row>
    <row r="39" spans="1:12" s="78" customFormat="1">
      <c r="A39" s="76">
        <v>9</v>
      </c>
      <c r="B39" s="20" t="s">
        <v>26</v>
      </c>
      <c r="C39" s="3" t="s">
        <v>0</v>
      </c>
      <c r="D39" s="76"/>
      <c r="E39" s="76">
        <v>30</v>
      </c>
      <c r="F39" s="76"/>
      <c r="G39" s="76"/>
      <c r="H39" s="76"/>
      <c r="I39" s="46"/>
      <c r="J39" s="58">
        <f t="shared" si="2"/>
        <v>20</v>
      </c>
      <c r="K39" s="77">
        <v>2</v>
      </c>
      <c r="L39"/>
    </row>
    <row r="40" spans="1:12" s="78" customFormat="1">
      <c r="A40" s="76">
        <v>10</v>
      </c>
      <c r="B40" s="20" t="s">
        <v>57</v>
      </c>
      <c r="C40" s="3" t="s">
        <v>2</v>
      </c>
      <c r="D40" s="76">
        <v>30</v>
      </c>
      <c r="E40" s="76">
        <v>30</v>
      </c>
      <c r="F40" s="76"/>
      <c r="G40" s="76"/>
      <c r="H40" s="46"/>
      <c r="I40" s="46"/>
      <c r="J40" s="58">
        <f>K40*25-(D40+E40+F40+G40+H40+I40)</f>
        <v>65</v>
      </c>
      <c r="K40" s="77">
        <v>5</v>
      </c>
      <c r="L40"/>
    </row>
    <row r="41" spans="1:12" s="78" customFormat="1">
      <c r="A41" s="76"/>
      <c r="B41" s="47" t="str">
        <f>CONCATENATE("Razem godz. kontaktowych        ",SUM(D41:I41))</f>
        <v>Razem godz. kontaktowych        420</v>
      </c>
      <c r="C41" s="21"/>
      <c r="D41" s="48">
        <f>SUM(D31:D40)</f>
        <v>165</v>
      </c>
      <c r="E41" s="48">
        <f>SUM(E31:E40)</f>
        <v>60</v>
      </c>
      <c r="F41" s="48">
        <f>SUM(F31:F40)</f>
        <v>165</v>
      </c>
      <c r="G41" s="48">
        <f>SUM(G31:G40)</f>
        <v>30</v>
      </c>
      <c r="H41" s="48">
        <f>SUM(H31:H40)</f>
        <v>0</v>
      </c>
      <c r="I41" s="48"/>
      <c r="J41" s="72">
        <f t="shared" ref="J41" si="3">K41*25-(D41+E41+F41+G41+H41+I41)</f>
        <v>330</v>
      </c>
      <c r="K41" s="55">
        <f>SUM(K31:K40)</f>
        <v>30</v>
      </c>
      <c r="L41"/>
    </row>
    <row r="42" spans="1:12" s="78" customFormat="1">
      <c r="A42" s="43" t="s">
        <v>15</v>
      </c>
      <c r="B42" s="49"/>
      <c r="C42" s="2"/>
      <c r="K42" s="50"/>
      <c r="L42"/>
    </row>
    <row r="43" spans="1:12" s="78" customFormat="1">
      <c r="A43" s="76">
        <v>1</v>
      </c>
      <c r="B43" s="20" t="s">
        <v>64</v>
      </c>
      <c r="C43" s="3" t="s">
        <v>2</v>
      </c>
      <c r="D43" s="76">
        <v>15</v>
      </c>
      <c r="E43" s="76"/>
      <c r="F43" s="76"/>
      <c r="G43" s="76">
        <v>30</v>
      </c>
      <c r="H43" s="46"/>
      <c r="I43" s="46"/>
      <c r="J43" s="58">
        <f t="shared" ref="J43:J49" si="4">K43*25-(D43+E43+F43+G43+H43+I43)</f>
        <v>55</v>
      </c>
      <c r="K43" s="77">
        <v>4</v>
      </c>
      <c r="L43"/>
    </row>
    <row r="44" spans="1:12" s="78" customFormat="1" ht="15" customHeight="1">
      <c r="A44" s="76">
        <v>2</v>
      </c>
      <c r="B44" s="19" t="s">
        <v>75</v>
      </c>
      <c r="C44" s="3" t="s">
        <v>0</v>
      </c>
      <c r="D44" s="76">
        <v>15</v>
      </c>
      <c r="E44" s="76"/>
      <c r="F44" s="76"/>
      <c r="G44" s="76"/>
      <c r="H44" s="76">
        <v>30</v>
      </c>
      <c r="I44" s="46"/>
      <c r="J44" s="58">
        <f t="shared" si="4"/>
        <v>30</v>
      </c>
      <c r="K44" s="77">
        <v>3</v>
      </c>
      <c r="L44"/>
    </row>
    <row r="45" spans="1:12" s="78" customFormat="1" ht="15" customHeight="1">
      <c r="A45" s="76">
        <v>3</v>
      </c>
      <c r="B45" s="19" t="s">
        <v>76</v>
      </c>
      <c r="C45" s="3" t="s">
        <v>0</v>
      </c>
      <c r="D45" s="76">
        <v>15</v>
      </c>
      <c r="E45" s="76"/>
      <c r="F45" s="76"/>
      <c r="G45" s="76"/>
      <c r="H45" s="76">
        <v>30</v>
      </c>
      <c r="I45" s="46"/>
      <c r="J45" s="58">
        <f t="shared" si="4"/>
        <v>30</v>
      </c>
      <c r="K45" s="77">
        <v>3</v>
      </c>
      <c r="L45"/>
    </row>
    <row r="46" spans="1:12" s="78" customFormat="1" ht="15">
      <c r="A46" s="76">
        <v>4</v>
      </c>
      <c r="B46" s="19" t="s">
        <v>85</v>
      </c>
      <c r="C46" s="3" t="s">
        <v>0</v>
      </c>
      <c r="D46" s="76">
        <v>15</v>
      </c>
      <c r="E46" s="76"/>
      <c r="F46" s="85"/>
      <c r="G46" s="85">
        <v>30</v>
      </c>
      <c r="H46" s="46"/>
      <c r="I46" s="46"/>
      <c r="J46" s="58">
        <f t="shared" si="4"/>
        <v>30</v>
      </c>
      <c r="K46" s="77">
        <v>3</v>
      </c>
      <c r="L46"/>
    </row>
    <row r="47" spans="1:12" s="78" customFormat="1" ht="14.25">
      <c r="A47" s="76">
        <v>5</v>
      </c>
      <c r="B47" s="19" t="s">
        <v>56</v>
      </c>
      <c r="C47" s="3" t="s">
        <v>0</v>
      </c>
      <c r="D47" s="76">
        <v>30</v>
      </c>
      <c r="E47" s="76"/>
      <c r="F47" s="76"/>
      <c r="G47" s="76"/>
      <c r="H47" s="46"/>
      <c r="I47" s="46"/>
      <c r="J47" s="58">
        <f t="shared" si="4"/>
        <v>20</v>
      </c>
      <c r="K47" s="77">
        <v>2</v>
      </c>
      <c r="L47"/>
    </row>
    <row r="48" spans="1:12" s="78" customFormat="1">
      <c r="A48" s="76">
        <v>6</v>
      </c>
      <c r="B48" s="88" t="s">
        <v>63</v>
      </c>
      <c r="C48" s="3" t="s">
        <v>2</v>
      </c>
      <c r="D48" s="91">
        <v>30</v>
      </c>
      <c r="E48" s="76"/>
      <c r="F48" s="76"/>
      <c r="G48" s="76">
        <v>30</v>
      </c>
      <c r="H48" s="76"/>
      <c r="I48" s="46"/>
      <c r="J48" s="58">
        <f>K48*25-(D48+E48+F48+G48+H48+I48)</f>
        <v>65</v>
      </c>
      <c r="K48" s="77">
        <v>5</v>
      </c>
      <c r="L48"/>
    </row>
    <row r="49" spans="1:12" s="78" customFormat="1">
      <c r="A49" s="76">
        <v>7</v>
      </c>
      <c r="B49" s="20" t="s">
        <v>48</v>
      </c>
      <c r="C49" s="3" t="s">
        <v>47</v>
      </c>
      <c r="D49" s="76"/>
      <c r="E49" s="76">
        <v>30</v>
      </c>
      <c r="F49" s="76"/>
      <c r="G49" s="76"/>
      <c r="H49" s="46"/>
      <c r="I49" s="46"/>
      <c r="J49" s="58">
        <f t="shared" si="4"/>
        <v>45</v>
      </c>
      <c r="K49" s="77">
        <v>3</v>
      </c>
      <c r="L49"/>
    </row>
    <row r="50" spans="1:12" s="78" customFormat="1">
      <c r="A50" s="76">
        <v>8</v>
      </c>
      <c r="B50" s="19" t="s">
        <v>43</v>
      </c>
      <c r="C50" s="3" t="s">
        <v>0</v>
      </c>
      <c r="D50" s="76">
        <v>15</v>
      </c>
      <c r="E50" s="76"/>
      <c r="F50" s="76"/>
      <c r="G50" s="76">
        <v>30</v>
      </c>
      <c r="H50" s="76"/>
      <c r="I50" s="46"/>
      <c r="J50" s="58">
        <f>K50*25-(D50+F50+G50+H50+I50)</f>
        <v>30</v>
      </c>
      <c r="K50" s="77">
        <v>3</v>
      </c>
      <c r="L50"/>
    </row>
    <row r="51" spans="1:12" s="78" customFormat="1">
      <c r="A51" s="76">
        <v>9</v>
      </c>
      <c r="B51" s="20" t="s">
        <v>42</v>
      </c>
      <c r="C51" s="3" t="s">
        <v>2</v>
      </c>
      <c r="D51" s="76">
        <v>30</v>
      </c>
      <c r="E51" s="76"/>
      <c r="F51" s="76"/>
      <c r="G51" s="76">
        <v>30</v>
      </c>
      <c r="H51" s="76"/>
      <c r="I51" s="46"/>
      <c r="J51" s="58">
        <f>K51*25-(D51+E51+F51+G51+H51+I51)</f>
        <v>40</v>
      </c>
      <c r="K51" s="77">
        <v>4</v>
      </c>
      <c r="L51"/>
    </row>
    <row r="52" spans="1:12" s="78" customFormat="1">
      <c r="A52" s="76"/>
      <c r="B52" s="47" t="str">
        <f>CONCATENATE("Razem godz. kontaktowych        ",SUM(D52:I52))</f>
        <v>Razem godz. kontaktowych        405</v>
      </c>
      <c r="C52" s="21"/>
      <c r="D52" s="48">
        <f>SUM(D43:D51)</f>
        <v>165</v>
      </c>
      <c r="E52" s="48">
        <f>SUM(E43:E51)</f>
        <v>30</v>
      </c>
      <c r="F52" s="48">
        <f>SUM(F43:F51)</f>
        <v>0</v>
      </c>
      <c r="G52" s="48">
        <f>SUM(G43:G51)</f>
        <v>150</v>
      </c>
      <c r="H52" s="48">
        <f>SUM(H43:H51)</f>
        <v>60</v>
      </c>
      <c r="I52" s="48"/>
      <c r="J52" s="72">
        <f>SUM(J43:J51)</f>
        <v>345</v>
      </c>
      <c r="K52" s="55">
        <f>SUM(K43:K51)</f>
        <v>30</v>
      </c>
      <c r="L52"/>
    </row>
    <row r="53" spans="1:12" s="78" customFormat="1">
      <c r="A53" s="51"/>
      <c r="B53" s="52"/>
      <c r="C53" s="2"/>
      <c r="K53" s="50"/>
      <c r="L53"/>
    </row>
    <row r="54" spans="1:12" s="78" customFormat="1">
      <c r="A54" s="43" t="s">
        <v>16</v>
      </c>
      <c r="B54" s="52"/>
      <c r="C54" s="2"/>
      <c r="K54" s="50"/>
      <c r="L54"/>
    </row>
    <row r="55" spans="1:12" s="78" customFormat="1" ht="12.75" customHeight="1">
      <c r="A55" s="76">
        <v>1</v>
      </c>
      <c r="B55" s="20" t="s">
        <v>58</v>
      </c>
      <c r="C55" s="3" t="s">
        <v>2</v>
      </c>
      <c r="D55" s="92">
        <v>15</v>
      </c>
      <c r="E55" s="76"/>
      <c r="F55" s="76"/>
      <c r="G55" s="86"/>
      <c r="H55" s="76">
        <v>30</v>
      </c>
      <c r="I55" s="46"/>
      <c r="J55" s="58">
        <f>K55*25-(D55+E55+F55+G55+H55+I55)</f>
        <v>55</v>
      </c>
      <c r="K55" s="77">
        <v>4</v>
      </c>
      <c r="L55"/>
    </row>
    <row r="56" spans="1:12" s="78" customFormat="1" ht="13.5" customHeight="1">
      <c r="A56" s="76">
        <v>2</v>
      </c>
      <c r="B56" s="20" t="s">
        <v>44</v>
      </c>
      <c r="C56" s="3" t="s">
        <v>0</v>
      </c>
      <c r="D56" s="76">
        <v>15</v>
      </c>
      <c r="E56" s="76"/>
      <c r="F56" s="76"/>
      <c r="G56" s="86"/>
      <c r="H56" s="86">
        <v>30</v>
      </c>
      <c r="I56" s="46"/>
      <c r="J56" s="58">
        <f>K56*25-(D56+E56+F56+G56+H56+I56)</f>
        <v>30</v>
      </c>
      <c r="K56" s="77">
        <v>3</v>
      </c>
      <c r="L56"/>
    </row>
    <row r="57" spans="1:12" s="78" customFormat="1" ht="14.25">
      <c r="A57" s="76">
        <v>3</v>
      </c>
      <c r="B57" s="19" t="s">
        <v>78</v>
      </c>
      <c r="C57" s="3" t="s">
        <v>2</v>
      </c>
      <c r="D57" s="76">
        <v>15</v>
      </c>
      <c r="E57" s="76"/>
      <c r="F57" s="76"/>
      <c r="G57" s="76"/>
      <c r="H57" s="76">
        <v>30</v>
      </c>
      <c r="I57" s="46"/>
      <c r="J57" s="58">
        <f t="shared" ref="J57:J64" si="5">K57*25-(D57+E57+F57+G57+H57+I57)</f>
        <v>55</v>
      </c>
      <c r="K57" s="77">
        <v>4</v>
      </c>
      <c r="L57"/>
    </row>
    <row r="58" spans="1:12" s="78" customFormat="1" ht="14.25">
      <c r="A58" s="76">
        <v>4</v>
      </c>
      <c r="B58" s="19" t="s">
        <v>92</v>
      </c>
      <c r="C58" s="3" t="s">
        <v>0</v>
      </c>
      <c r="D58" s="76">
        <v>30</v>
      </c>
      <c r="E58" s="76"/>
      <c r="F58" s="76"/>
      <c r="G58" s="76">
        <v>30</v>
      </c>
      <c r="H58" s="76"/>
      <c r="I58" s="46"/>
      <c r="J58" s="58">
        <f t="shared" si="5"/>
        <v>40</v>
      </c>
      <c r="K58" s="77">
        <v>4</v>
      </c>
      <c r="L58"/>
    </row>
    <row r="59" spans="1:12" s="78" customFormat="1" ht="14.25">
      <c r="A59" s="76">
        <v>5</v>
      </c>
      <c r="B59" s="19" t="s">
        <v>90</v>
      </c>
      <c r="C59" s="3" t="s">
        <v>0</v>
      </c>
      <c r="D59" s="76">
        <v>15</v>
      </c>
      <c r="E59" s="76"/>
      <c r="F59" s="76"/>
      <c r="G59" s="76">
        <v>30</v>
      </c>
      <c r="H59" s="76"/>
      <c r="I59" s="46"/>
      <c r="J59" s="58">
        <f t="shared" si="5"/>
        <v>55</v>
      </c>
      <c r="K59" s="77">
        <v>4</v>
      </c>
      <c r="L59"/>
    </row>
    <row r="60" spans="1:12" s="78" customFormat="1" ht="14.25">
      <c r="A60" s="76">
        <v>6</v>
      </c>
      <c r="B60" s="19" t="s">
        <v>80</v>
      </c>
      <c r="C60" s="3" t="s">
        <v>0</v>
      </c>
      <c r="D60" s="76">
        <v>15</v>
      </c>
      <c r="E60" s="76"/>
      <c r="F60" s="76"/>
      <c r="G60" s="76"/>
      <c r="H60" s="76">
        <v>30</v>
      </c>
      <c r="I60" s="46"/>
      <c r="J60" s="58">
        <f>K60*25-(D60+E60+F60+G60+H60+I60)</f>
        <v>55</v>
      </c>
      <c r="K60" s="77">
        <v>4</v>
      </c>
      <c r="L60"/>
    </row>
    <row r="61" spans="1:12" s="78" customFormat="1" ht="14.25">
      <c r="A61" s="76">
        <v>7</v>
      </c>
      <c r="B61" s="19" t="s">
        <v>81</v>
      </c>
      <c r="C61" s="3" t="s">
        <v>0</v>
      </c>
      <c r="D61" s="76"/>
      <c r="E61" s="76"/>
      <c r="F61" s="76"/>
      <c r="G61" s="76"/>
      <c r="H61" s="76">
        <v>30</v>
      </c>
      <c r="I61" s="46"/>
      <c r="J61" s="58">
        <f>K61*25-(D61+E61+F61+G61+H61+I61)</f>
        <v>45</v>
      </c>
      <c r="K61" s="77">
        <v>3</v>
      </c>
      <c r="L61"/>
    </row>
    <row r="62" spans="1:12" s="78" customFormat="1" ht="13.5" customHeight="1">
      <c r="A62" s="76">
        <v>8</v>
      </c>
      <c r="B62" s="19" t="s">
        <v>41</v>
      </c>
      <c r="C62" s="3" t="s">
        <v>0</v>
      </c>
      <c r="D62" s="76"/>
      <c r="E62" s="76"/>
      <c r="F62" s="76"/>
      <c r="G62" s="76">
        <v>30</v>
      </c>
      <c r="H62" s="76"/>
      <c r="I62" s="46"/>
      <c r="J62" s="58">
        <f>K62*25-(D62+E62+F62+G62+H62+I62)</f>
        <v>20</v>
      </c>
      <c r="K62" s="77">
        <v>2</v>
      </c>
      <c r="L62"/>
    </row>
    <row r="63" spans="1:12" s="78" customFormat="1">
      <c r="A63" s="76">
        <v>9</v>
      </c>
      <c r="B63" s="19" t="s">
        <v>45</v>
      </c>
      <c r="C63" s="3" t="s">
        <v>0</v>
      </c>
      <c r="D63" s="76"/>
      <c r="E63" s="76"/>
      <c r="F63" s="76"/>
      <c r="G63" s="76">
        <v>45</v>
      </c>
      <c r="H63" s="76"/>
      <c r="I63" s="46"/>
      <c r="J63" s="58">
        <f>K63*25-(D63+E63+F63+G63+H63+I63)</f>
        <v>5</v>
      </c>
      <c r="K63" s="77">
        <v>2</v>
      </c>
      <c r="L63"/>
    </row>
    <row r="64" spans="1:12" s="78" customFormat="1">
      <c r="A64" s="76">
        <v>10</v>
      </c>
      <c r="B64" s="19" t="s">
        <v>93</v>
      </c>
      <c r="C64" s="3" t="s">
        <v>0</v>
      </c>
      <c r="D64" s="76"/>
      <c r="E64" s="76">
        <v>30</v>
      </c>
      <c r="F64" s="76"/>
      <c r="G64" s="76"/>
      <c r="H64" s="76"/>
      <c r="I64" s="46"/>
      <c r="J64" s="58">
        <f t="shared" si="5"/>
        <v>20</v>
      </c>
      <c r="K64" s="77">
        <v>2</v>
      </c>
      <c r="L64"/>
    </row>
    <row r="65" spans="1:12" s="78" customFormat="1">
      <c r="A65" s="76"/>
      <c r="B65" s="47" t="str">
        <f>CONCATENATE("Razem godz. kontaktowych        ",SUM(D65:I65))</f>
        <v>Razem godz. kontaktowych        420</v>
      </c>
      <c r="C65" s="21"/>
      <c r="D65" s="55">
        <f>SUM(D55:D64)</f>
        <v>105</v>
      </c>
      <c r="E65" s="55">
        <f t="shared" ref="E65:K65" si="6">SUM(E55:E64)</f>
        <v>30</v>
      </c>
      <c r="F65" s="55">
        <f t="shared" si="6"/>
        <v>0</v>
      </c>
      <c r="G65" s="55">
        <f t="shared" si="6"/>
        <v>135</v>
      </c>
      <c r="H65" s="55">
        <f t="shared" si="6"/>
        <v>150</v>
      </c>
      <c r="I65" s="55">
        <f t="shared" si="6"/>
        <v>0</v>
      </c>
      <c r="J65" s="55">
        <f t="shared" si="6"/>
        <v>380</v>
      </c>
      <c r="K65" s="55">
        <f t="shared" si="6"/>
        <v>32</v>
      </c>
      <c r="L65"/>
    </row>
    <row r="66" spans="1:12" s="78" customFormat="1">
      <c r="A66" s="43" t="s">
        <v>17</v>
      </c>
      <c r="B66" s="53"/>
      <c r="C66" s="2"/>
      <c r="K66" s="50"/>
      <c r="L66"/>
    </row>
    <row r="67" spans="1:12" s="78" customFormat="1" ht="14.25">
      <c r="A67" s="76">
        <v>1</v>
      </c>
      <c r="B67" s="19" t="s">
        <v>52</v>
      </c>
      <c r="C67" s="3" t="s">
        <v>0</v>
      </c>
      <c r="D67" s="76"/>
      <c r="E67" s="76"/>
      <c r="F67" s="76"/>
      <c r="G67" s="76"/>
      <c r="H67" s="76"/>
      <c r="I67" s="46">
        <v>30</v>
      </c>
      <c r="J67" s="58">
        <f>K67*25-(D67+E67+F67+G67+H67+I67)</f>
        <v>20</v>
      </c>
      <c r="K67" s="77">
        <v>2</v>
      </c>
      <c r="L67"/>
    </row>
    <row r="68" spans="1:12" s="78" customFormat="1" ht="14.25">
      <c r="A68" s="76">
        <v>4</v>
      </c>
      <c r="B68" s="88" t="s">
        <v>65</v>
      </c>
      <c r="C68" s="77" t="s">
        <v>0</v>
      </c>
      <c r="D68" s="26"/>
      <c r="E68" s="26"/>
      <c r="F68" s="26"/>
      <c r="G68" s="26">
        <v>960</v>
      </c>
      <c r="H68" s="26"/>
      <c r="I68" s="39"/>
      <c r="J68" s="58"/>
      <c r="K68" s="77">
        <v>34</v>
      </c>
      <c r="L68"/>
    </row>
    <row r="69" spans="1:12" s="78" customFormat="1">
      <c r="A69" s="76"/>
      <c r="B69" s="47" t="str">
        <f>CONCATENATE("Razem godz. kontaktowych        ",SUM(D69:I69)-G69)</f>
        <v>Razem godz. kontaktowych        30</v>
      </c>
      <c r="C69" s="21"/>
      <c r="D69" s="55">
        <f>SUM(D67:D68)</f>
        <v>0</v>
      </c>
      <c r="E69" s="48"/>
      <c r="F69" s="48"/>
      <c r="G69" s="55">
        <f>SUM(G67:G68)</f>
        <v>960</v>
      </c>
      <c r="H69" s="55">
        <f>SUM(H67:H68)</f>
        <v>0</v>
      </c>
      <c r="I69" s="55">
        <f>SUM(I67:I68)</f>
        <v>30</v>
      </c>
      <c r="J69" s="55">
        <f>SUM(J67:J68)</f>
        <v>20</v>
      </c>
      <c r="K69" s="55">
        <f>SUM(K67:K68)</f>
        <v>36</v>
      </c>
      <c r="L69"/>
    </row>
    <row r="70" spans="1:12" s="78" customFormat="1" ht="14.25" customHeight="1">
      <c r="A70" s="43" t="s">
        <v>18</v>
      </c>
      <c r="B70" s="53"/>
      <c r="C70" s="2"/>
      <c r="K70" s="50"/>
      <c r="L70"/>
    </row>
    <row r="71" spans="1:12" s="78" customFormat="1" ht="14.25">
      <c r="A71" s="76">
        <v>1</v>
      </c>
      <c r="B71" s="81" t="s">
        <v>53</v>
      </c>
      <c r="C71" s="3" t="s">
        <v>0</v>
      </c>
      <c r="D71" s="76"/>
      <c r="E71" s="76"/>
      <c r="F71" s="76"/>
      <c r="G71" s="76"/>
      <c r="H71" s="76"/>
      <c r="I71" s="46">
        <v>30</v>
      </c>
      <c r="J71" s="58">
        <f>K71*25-(D71+E71+F71+G71+H71+I71)</f>
        <v>20</v>
      </c>
      <c r="K71" s="77">
        <v>2</v>
      </c>
      <c r="L71"/>
    </row>
    <row r="72" spans="1:12" s="78" customFormat="1">
      <c r="A72" s="76">
        <f>A71+1</f>
        <v>2</v>
      </c>
      <c r="B72" s="22" t="s">
        <v>38</v>
      </c>
      <c r="C72" s="3" t="s">
        <v>0</v>
      </c>
      <c r="D72" s="76">
        <v>15</v>
      </c>
      <c r="E72" s="76">
        <v>30</v>
      </c>
      <c r="F72" s="76"/>
      <c r="G72" s="76"/>
      <c r="H72" s="76"/>
      <c r="I72" s="46"/>
      <c r="J72" s="58">
        <f>K72*30-(D72+E72+F72+G72+H72+I72)</f>
        <v>75</v>
      </c>
      <c r="K72" s="77">
        <v>4</v>
      </c>
      <c r="L72"/>
    </row>
    <row r="73" spans="1:12" s="78" customFormat="1" ht="14.25">
      <c r="A73" s="76">
        <v>3</v>
      </c>
      <c r="B73" s="81" t="s">
        <v>67</v>
      </c>
      <c r="C73" s="3" t="s">
        <v>0</v>
      </c>
      <c r="D73" s="76"/>
      <c r="E73" s="76"/>
      <c r="F73" s="76"/>
      <c r="G73" s="76"/>
      <c r="H73" s="76"/>
      <c r="I73" s="46"/>
      <c r="J73" s="58">
        <v>375</v>
      </c>
      <c r="K73" s="77">
        <v>15</v>
      </c>
      <c r="L73"/>
    </row>
    <row r="74" spans="1:12" s="78" customFormat="1" ht="14.25">
      <c r="A74" s="76">
        <v>4</v>
      </c>
      <c r="B74" s="88" t="s">
        <v>71</v>
      </c>
      <c r="C74" s="3" t="s">
        <v>0</v>
      </c>
      <c r="D74" s="76"/>
      <c r="E74" s="76"/>
      <c r="F74" s="76"/>
      <c r="G74" s="76"/>
      <c r="H74" s="76">
        <v>30</v>
      </c>
      <c r="I74" s="46"/>
      <c r="J74" s="58">
        <f>K74*25-(D74+E74+F74+G74+H74+I74)</f>
        <v>95</v>
      </c>
      <c r="K74" s="77">
        <v>5</v>
      </c>
      <c r="L74"/>
    </row>
    <row r="75" spans="1:12" s="31" customFormat="1" ht="12.75" customHeight="1">
      <c r="A75" s="76">
        <v>5</v>
      </c>
      <c r="B75" s="22" t="s">
        <v>39</v>
      </c>
      <c r="C75" s="65" t="s">
        <v>0</v>
      </c>
      <c r="D75" s="65">
        <v>15</v>
      </c>
      <c r="E75" s="65"/>
      <c r="F75" s="65"/>
      <c r="G75" s="65"/>
      <c r="H75" s="65">
        <v>30</v>
      </c>
      <c r="I75" s="66"/>
      <c r="J75" s="58"/>
      <c r="K75" s="77">
        <v>4</v>
      </c>
      <c r="L75"/>
    </row>
    <row r="76" spans="1:12" s="78" customFormat="1">
      <c r="A76" s="56"/>
      <c r="B76" s="69" t="str">
        <f>CONCATENATE("Razem godz. kontaktowych        ",SUM(D76:I76))</f>
        <v>Razem godz. kontaktowych        150</v>
      </c>
      <c r="C76" s="67">
        <f>COUNTIF(C71:C72,"E")</f>
        <v>0</v>
      </c>
      <c r="D76" s="34">
        <f>SUM(D71:D75)</f>
        <v>30</v>
      </c>
      <c r="E76" s="34">
        <f>SUM(E71:E75)</f>
        <v>30</v>
      </c>
      <c r="F76" s="34"/>
      <c r="G76" s="34">
        <f>SUM(G71:G75)</f>
        <v>0</v>
      </c>
      <c r="H76" s="34">
        <f>SUM(H71:H75)</f>
        <v>60</v>
      </c>
      <c r="I76" s="34">
        <f>SUM(I71:I75)</f>
        <v>30</v>
      </c>
      <c r="J76" s="72">
        <f>SUM(J71:J75)</f>
        <v>565</v>
      </c>
      <c r="K76" s="68">
        <f>SUM(K71:K75)</f>
        <v>30</v>
      </c>
      <c r="L76"/>
    </row>
    <row r="77" spans="1:12" s="78" customFormat="1">
      <c r="A77" s="56"/>
      <c r="B77" s="52"/>
      <c r="C77" s="2"/>
      <c r="D77" s="50"/>
      <c r="E77" s="50"/>
      <c r="F77" s="50"/>
      <c r="G77" s="50"/>
      <c r="H77" s="50"/>
      <c r="I77" s="50"/>
      <c r="J77" s="60"/>
      <c r="K77" s="70"/>
      <c r="L77"/>
    </row>
    <row r="78" spans="1:12" s="78" customFormat="1" ht="15">
      <c r="A78" s="6"/>
      <c r="B78" s="89" t="s">
        <v>70</v>
      </c>
      <c r="C78" s="96">
        <f>SUM(D18:I18)+SUM(D29:I29)+SUM(D41:I41)+SUM(D52:I52)+SUM(D65:I65)+SUM(D69:I69)+SUM(D76:I76)-G69</f>
        <v>2245</v>
      </c>
      <c r="J78" s="89" t="s">
        <v>82</v>
      </c>
      <c r="K78" s="94">
        <f>K76+K69+K65+K52+K41+K29+K18</f>
        <v>218</v>
      </c>
      <c r="L78"/>
    </row>
    <row r="79" spans="1:12" s="78" customFormat="1">
      <c r="A79" s="6"/>
      <c r="J79" s="79"/>
      <c r="L79"/>
    </row>
    <row r="80" spans="1:12" s="78" customFormat="1" ht="14.25">
      <c r="A80" s="6"/>
      <c r="B80" s="78" t="s">
        <v>72</v>
      </c>
      <c r="J80" s="79"/>
      <c r="L80"/>
    </row>
    <row r="81" spans="1:12" s="78" customFormat="1" ht="14.25">
      <c r="A81" s="6"/>
      <c r="B81" s="78" t="s">
        <v>73</v>
      </c>
      <c r="J81" s="79"/>
      <c r="L81"/>
    </row>
    <row r="82" spans="1:12" s="78" customFormat="1" ht="14.25">
      <c r="A82" s="6"/>
      <c r="B82" s="78" t="s">
        <v>74</v>
      </c>
      <c r="J82" s="79"/>
    </row>
    <row r="83" spans="1:12" s="78" customFormat="1">
      <c r="A83" s="6"/>
      <c r="J83" s="79"/>
    </row>
    <row r="84" spans="1:12" s="78" customFormat="1">
      <c r="A84" s="6"/>
      <c r="J84" s="79"/>
    </row>
    <row r="85" spans="1:12" s="78" customFormat="1">
      <c r="A85" s="6"/>
      <c r="J85" s="79"/>
    </row>
    <row r="86" spans="1:12" s="78" customFormat="1">
      <c r="A86" s="6"/>
      <c r="J86" s="79"/>
    </row>
    <row r="87" spans="1:12" s="78" customFormat="1">
      <c r="A87" s="6"/>
      <c r="J87" s="79"/>
    </row>
    <row r="88" spans="1:12" s="78" customFormat="1">
      <c r="A88" s="6"/>
      <c r="J88" s="79"/>
    </row>
    <row r="89" spans="1:12" s="78" customFormat="1">
      <c r="A89" s="6"/>
      <c r="J89" s="79"/>
    </row>
    <row r="90" spans="1:12" s="78" customFormat="1">
      <c r="A90" s="6"/>
      <c r="J90" s="79"/>
    </row>
    <row r="91" spans="1:12" s="78" customFormat="1">
      <c r="A91" s="6"/>
      <c r="J91" s="79"/>
    </row>
    <row r="92" spans="1:12" s="78" customFormat="1">
      <c r="A92" s="6"/>
      <c r="J92" s="79"/>
    </row>
    <row r="93" spans="1:12" s="78" customFormat="1">
      <c r="A93" s="6"/>
      <c r="J93" s="79"/>
    </row>
    <row r="94" spans="1:12" s="78" customFormat="1">
      <c r="A94" s="6"/>
      <c r="J94" s="79"/>
    </row>
    <row r="95" spans="1:12" s="78" customFormat="1">
      <c r="A95" s="6"/>
      <c r="J95" s="79"/>
    </row>
    <row r="96" spans="1:12" s="78" customFormat="1">
      <c r="A96" s="6"/>
      <c r="J96" s="79"/>
    </row>
    <row r="97" spans="1:10" s="78" customFormat="1">
      <c r="A97" s="6"/>
      <c r="J97" s="79"/>
    </row>
    <row r="98" spans="1:10" s="78" customFormat="1">
      <c r="A98" s="6"/>
      <c r="J98" s="79"/>
    </row>
    <row r="99" spans="1:10" s="78" customFormat="1">
      <c r="A99" s="6"/>
      <c r="J99" s="79"/>
    </row>
    <row r="100" spans="1:10" s="78" customFormat="1">
      <c r="A100" s="6"/>
      <c r="J100" s="79"/>
    </row>
    <row r="101" spans="1:10" s="78" customFormat="1">
      <c r="A101" s="6"/>
      <c r="J101" s="79"/>
    </row>
    <row r="102" spans="1:10" s="78" customFormat="1">
      <c r="A102" s="6"/>
      <c r="J102" s="79"/>
    </row>
    <row r="103" spans="1:10" s="78" customFormat="1">
      <c r="A103" s="6"/>
      <c r="J103" s="79"/>
    </row>
    <row r="104" spans="1:10" s="78" customFormat="1">
      <c r="A104" s="6"/>
      <c r="J104" s="79"/>
    </row>
    <row r="105" spans="1:10" s="78" customFormat="1">
      <c r="A105" s="6"/>
      <c r="J105" s="79"/>
    </row>
    <row r="106" spans="1:10" s="78" customFormat="1">
      <c r="A106" s="6"/>
      <c r="J106" s="79"/>
    </row>
    <row r="107" spans="1:10" s="78" customFormat="1">
      <c r="A107" s="6"/>
      <c r="J107" s="79"/>
    </row>
    <row r="108" spans="1:10" s="78" customFormat="1">
      <c r="A108" s="6"/>
      <c r="J108" s="79"/>
    </row>
    <row r="109" spans="1:10" s="78" customFormat="1">
      <c r="A109" s="6"/>
      <c r="J109" s="79"/>
    </row>
    <row r="110" spans="1:10" s="78" customFormat="1">
      <c r="A110" s="6"/>
      <c r="J110" s="79"/>
    </row>
    <row r="111" spans="1:10" s="78" customFormat="1">
      <c r="A111" s="6"/>
      <c r="J111" s="79"/>
    </row>
    <row r="112" spans="1:10" s="78" customFormat="1">
      <c r="A112" s="6"/>
      <c r="J112" s="79"/>
    </row>
    <row r="113" spans="1:10" s="78" customFormat="1">
      <c r="A113" s="6"/>
      <c r="J113" s="79"/>
    </row>
    <row r="114" spans="1:10" s="78" customFormat="1">
      <c r="A114" s="6"/>
      <c r="J114" s="79"/>
    </row>
    <row r="115" spans="1:10" s="78" customFormat="1">
      <c r="A115" s="6"/>
      <c r="J115" s="79"/>
    </row>
    <row r="116" spans="1:10" s="78" customFormat="1">
      <c r="A116" s="6"/>
      <c r="J116" s="79"/>
    </row>
    <row r="117" spans="1:10" s="78" customFormat="1">
      <c r="A117" s="6"/>
      <c r="J117" s="79"/>
    </row>
    <row r="118" spans="1:10" s="78" customFormat="1">
      <c r="A118" s="6"/>
      <c r="J118" s="79"/>
    </row>
    <row r="119" spans="1:10" s="78" customFormat="1">
      <c r="A119" s="6"/>
      <c r="J119" s="79"/>
    </row>
    <row r="120" spans="1:10" s="78" customFormat="1">
      <c r="A120" s="6"/>
      <c r="J120" s="79"/>
    </row>
    <row r="121" spans="1:10" s="78" customFormat="1">
      <c r="A121" s="6"/>
      <c r="J121" s="79"/>
    </row>
    <row r="122" spans="1:10" s="78" customFormat="1">
      <c r="A122" s="6"/>
      <c r="J122" s="79"/>
    </row>
    <row r="123" spans="1:10" s="78" customFormat="1">
      <c r="A123" s="6"/>
      <c r="J123" s="79"/>
    </row>
    <row r="124" spans="1:10" s="78" customFormat="1">
      <c r="A124" s="6"/>
      <c r="J124" s="79"/>
    </row>
    <row r="125" spans="1:10" s="78" customFormat="1">
      <c r="A125" s="6"/>
      <c r="J125" s="79"/>
    </row>
    <row r="126" spans="1:10" s="78" customFormat="1">
      <c r="A126" s="6"/>
      <c r="J126" s="79"/>
    </row>
    <row r="127" spans="1:10" s="78" customFormat="1">
      <c r="A127" s="6"/>
      <c r="J127" s="79"/>
    </row>
    <row r="128" spans="1:10" s="78" customFormat="1">
      <c r="A128" s="6"/>
      <c r="J128" s="79"/>
    </row>
    <row r="129" spans="1:10" s="78" customFormat="1">
      <c r="A129" s="6"/>
      <c r="J129" s="79"/>
    </row>
    <row r="130" spans="1:10" s="78" customFormat="1">
      <c r="A130" s="6"/>
      <c r="J130" s="79"/>
    </row>
    <row r="131" spans="1:10" s="78" customFormat="1">
      <c r="A131" s="6"/>
      <c r="J131" s="79"/>
    </row>
    <row r="132" spans="1:10" s="78" customFormat="1">
      <c r="A132" s="6"/>
      <c r="J132" s="79"/>
    </row>
    <row r="133" spans="1:10" s="78" customFormat="1">
      <c r="A133" s="6"/>
      <c r="J133" s="79"/>
    </row>
    <row r="134" spans="1:10" s="78" customFormat="1">
      <c r="A134" s="6"/>
      <c r="J134" s="79"/>
    </row>
    <row r="135" spans="1:10" s="78" customFormat="1">
      <c r="A135" s="6"/>
      <c r="J135" s="79"/>
    </row>
    <row r="136" spans="1:10" s="78" customFormat="1">
      <c r="A136" s="6"/>
      <c r="J136" s="79"/>
    </row>
    <row r="137" spans="1:10" s="78" customFormat="1">
      <c r="A137" s="6"/>
      <c r="J137" s="79"/>
    </row>
    <row r="138" spans="1:10" s="78" customFormat="1">
      <c r="A138" s="6"/>
      <c r="J138" s="79"/>
    </row>
    <row r="139" spans="1:10" s="78" customFormat="1">
      <c r="A139" s="6"/>
      <c r="J139" s="79"/>
    </row>
    <row r="140" spans="1:10" s="78" customFormat="1">
      <c r="A140" s="6"/>
      <c r="J140" s="79"/>
    </row>
    <row r="141" spans="1:10" s="78" customFormat="1">
      <c r="A141" s="6"/>
      <c r="J141" s="79"/>
    </row>
    <row r="142" spans="1:10" s="78" customFormat="1">
      <c r="A142" s="6"/>
      <c r="J142" s="79"/>
    </row>
    <row r="143" spans="1:10" s="78" customFormat="1">
      <c r="A143" s="6"/>
      <c r="J143" s="79"/>
    </row>
    <row r="144" spans="1:10" s="78" customFormat="1">
      <c r="A144" s="6"/>
      <c r="J144" s="79"/>
    </row>
    <row r="145" spans="1:10" s="78" customFormat="1">
      <c r="A145" s="6"/>
      <c r="J145" s="79"/>
    </row>
    <row r="146" spans="1:10" s="78" customFormat="1">
      <c r="A146" s="6"/>
      <c r="J146" s="79"/>
    </row>
    <row r="147" spans="1:10" s="78" customFormat="1">
      <c r="A147" s="6"/>
      <c r="J147" s="79"/>
    </row>
    <row r="148" spans="1:10" s="78" customFormat="1">
      <c r="A148" s="6"/>
      <c r="J148" s="79"/>
    </row>
    <row r="149" spans="1:10" s="78" customFormat="1">
      <c r="A149" s="6"/>
      <c r="J149" s="79"/>
    </row>
    <row r="150" spans="1:10" s="78" customFormat="1">
      <c r="A150" s="6"/>
      <c r="J150" s="79"/>
    </row>
    <row r="151" spans="1:10" s="78" customFormat="1">
      <c r="A151" s="6"/>
      <c r="J151" s="79"/>
    </row>
    <row r="152" spans="1:10" s="78" customFormat="1">
      <c r="A152" s="6"/>
      <c r="J152" s="79"/>
    </row>
    <row r="153" spans="1:10" s="78" customFormat="1">
      <c r="A153" s="6"/>
      <c r="J153" s="79"/>
    </row>
    <row r="154" spans="1:10" s="78" customFormat="1">
      <c r="A154" s="6"/>
      <c r="J154" s="79"/>
    </row>
    <row r="155" spans="1:10" s="78" customFormat="1">
      <c r="A155" s="6"/>
      <c r="J155" s="79"/>
    </row>
    <row r="156" spans="1:10" s="78" customFormat="1">
      <c r="A156" s="6"/>
      <c r="J156" s="79"/>
    </row>
    <row r="157" spans="1:10" s="78" customFormat="1">
      <c r="A157" s="6"/>
      <c r="J157" s="79"/>
    </row>
    <row r="158" spans="1:10" s="78" customFormat="1">
      <c r="A158" s="6"/>
      <c r="J158" s="79"/>
    </row>
  </sheetData>
  <mergeCells count="4">
    <mergeCell ref="A6:A7"/>
    <mergeCell ref="B6:B7"/>
    <mergeCell ref="C6:C7"/>
    <mergeCell ref="D6:J6"/>
  </mergeCells>
  <pageMargins left="0.25" right="0.25" top="0.75" bottom="0.75" header="0.3" footer="0.3"/>
  <pageSetup paperSize="9" scale="69" orientation="portrait" r:id="rId1"/>
  <headerFooter alignWithMargins="0"/>
  <rowBreaks count="1" manualBreakCount="1">
    <brk id="52" max="10" man="1"/>
  </rowBreaks>
  <colBreaks count="1" manualBreakCount="1">
    <brk id="11" min="1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58"/>
  <sheetViews>
    <sheetView zoomScale="145" zoomScaleNormal="145" zoomScalePageLayoutView="115" workbookViewId="0">
      <pane ySplit="7" topLeftCell="A47" activePane="bottomLeft" state="frozen"/>
      <selection pane="bottomLeft" activeCell="N5" sqref="N5"/>
    </sheetView>
  </sheetViews>
  <sheetFormatPr defaultRowHeight="12.75"/>
  <cols>
    <col min="1" max="1" width="3.140625" style="6" customWidth="1"/>
    <col min="2" max="2" width="45.140625" customWidth="1"/>
    <col min="3" max="3" width="8.85546875" customWidth="1"/>
    <col min="4" max="4" width="7.5703125" bestFit="1" customWidth="1"/>
    <col min="5" max="5" width="4.5703125" bestFit="1" customWidth="1"/>
    <col min="6" max="6" width="5.42578125" bestFit="1" customWidth="1"/>
    <col min="7" max="7" width="6" customWidth="1"/>
    <col min="8" max="8" width="4.42578125" customWidth="1"/>
    <col min="9" max="9" width="3.5703125" bestFit="1" customWidth="1"/>
    <col min="10" max="10" width="5.42578125" style="57" bestFit="1" customWidth="1"/>
    <col min="11" max="11" width="7.28515625" style="93" customWidth="1"/>
    <col min="12" max="12" width="2.85546875" customWidth="1"/>
    <col min="13" max="13" width="6.42578125" style="73" customWidth="1"/>
    <col min="14" max="14" width="7.140625" customWidth="1"/>
  </cols>
  <sheetData>
    <row r="2" spans="1:13" ht="15.75">
      <c r="A2" s="71" t="s">
        <v>54</v>
      </c>
    </row>
    <row r="3" spans="1:13">
      <c r="A3" s="25" t="s">
        <v>49</v>
      </c>
    </row>
    <row r="4" spans="1:13">
      <c r="A4" s="95" t="s">
        <v>95</v>
      </c>
      <c r="B4" s="93"/>
    </row>
    <row r="5" spans="1:13">
      <c r="A5" s="59" t="s">
        <v>66</v>
      </c>
    </row>
    <row r="6" spans="1:13" s="27" customFormat="1" ht="16.5">
      <c r="A6" s="102" t="s">
        <v>29</v>
      </c>
      <c r="B6" s="103" t="s">
        <v>30</v>
      </c>
      <c r="C6" s="104" t="s">
        <v>32</v>
      </c>
      <c r="D6" s="105" t="s">
        <v>31</v>
      </c>
      <c r="E6" s="106"/>
      <c r="F6" s="106"/>
      <c r="G6" s="106"/>
      <c r="H6" s="106"/>
      <c r="I6" s="106"/>
      <c r="J6" s="107"/>
      <c r="K6" s="61" t="s">
        <v>51</v>
      </c>
      <c r="L6"/>
      <c r="M6" s="74"/>
    </row>
    <row r="7" spans="1:13" s="27" customFormat="1" ht="16.5">
      <c r="A7" s="102"/>
      <c r="B7" s="103"/>
      <c r="C7" s="104"/>
      <c r="D7" s="82" t="s">
        <v>33</v>
      </c>
      <c r="E7" s="82" t="s">
        <v>34</v>
      </c>
      <c r="F7" s="82" t="s">
        <v>35</v>
      </c>
      <c r="G7" s="82" t="s">
        <v>36</v>
      </c>
      <c r="H7" s="82" t="s">
        <v>1</v>
      </c>
      <c r="I7" s="82" t="s">
        <v>4</v>
      </c>
      <c r="J7" s="82" t="s">
        <v>46</v>
      </c>
      <c r="K7" s="62" t="s">
        <v>50</v>
      </c>
      <c r="L7"/>
      <c r="M7" s="74"/>
    </row>
    <row r="8" spans="1:13" s="27" customFormat="1" ht="14.25" customHeight="1">
      <c r="A8" s="16" t="s">
        <v>14</v>
      </c>
      <c r="B8" s="28"/>
      <c r="C8" s="28"/>
      <c r="D8" s="28"/>
      <c r="E8" s="28"/>
      <c r="F8" s="28"/>
      <c r="G8" s="28"/>
      <c r="H8" s="28"/>
      <c r="I8" s="28"/>
      <c r="K8" s="28"/>
      <c r="L8"/>
      <c r="M8" s="74" t="s">
        <v>61</v>
      </c>
    </row>
    <row r="9" spans="1:13" s="31" customFormat="1" ht="12.75" customHeight="1">
      <c r="A9" s="29">
        <v>1</v>
      </c>
      <c r="B9" s="7" t="s">
        <v>6</v>
      </c>
      <c r="C9" s="3" t="s">
        <v>2</v>
      </c>
      <c r="D9" s="77">
        <v>30</v>
      </c>
      <c r="E9" s="77">
        <v>30</v>
      </c>
      <c r="F9" s="77"/>
      <c r="G9" s="30"/>
      <c r="H9" s="30"/>
      <c r="I9" s="30"/>
      <c r="J9" s="58">
        <f t="shared" ref="J9:J18" si="0">K9*25-(D9+E9+F9+G9+H9+I9)</f>
        <v>65</v>
      </c>
      <c r="K9" s="77">
        <v>5</v>
      </c>
      <c r="L9"/>
      <c r="M9" s="80" t="s">
        <v>60</v>
      </c>
    </row>
    <row r="10" spans="1:13" s="31" customFormat="1" ht="12.75" customHeight="1">
      <c r="A10" s="29">
        <v>2</v>
      </c>
      <c r="B10" s="8" t="s">
        <v>7</v>
      </c>
      <c r="C10" s="4" t="s">
        <v>2</v>
      </c>
      <c r="D10" s="15">
        <v>30</v>
      </c>
      <c r="E10" s="15">
        <v>30</v>
      </c>
      <c r="F10" s="15"/>
      <c r="G10" s="30"/>
      <c r="H10" s="30"/>
      <c r="I10" s="30"/>
      <c r="J10" s="58">
        <f t="shared" si="0"/>
        <v>65</v>
      </c>
      <c r="K10" s="77">
        <v>5</v>
      </c>
      <c r="L10"/>
      <c r="M10" s="80" t="s">
        <v>60</v>
      </c>
    </row>
    <row r="11" spans="1:13" s="31" customFormat="1" ht="12.75" customHeight="1">
      <c r="A11" s="29">
        <v>3</v>
      </c>
      <c r="B11" s="8" t="s">
        <v>62</v>
      </c>
      <c r="C11" s="4" t="s">
        <v>0</v>
      </c>
      <c r="D11" s="15">
        <v>15</v>
      </c>
      <c r="E11" s="15"/>
      <c r="F11" s="83">
        <v>45</v>
      </c>
      <c r="G11" s="84"/>
      <c r="H11" s="30"/>
      <c r="I11" s="30"/>
      <c r="J11" s="58">
        <f t="shared" si="0"/>
        <v>65</v>
      </c>
      <c r="K11" s="77">
        <v>5</v>
      </c>
      <c r="L11"/>
      <c r="M11" s="75"/>
    </row>
    <row r="12" spans="1:13" s="31" customFormat="1" ht="12.75" customHeight="1">
      <c r="A12" s="32">
        <v>4</v>
      </c>
      <c r="B12" s="7" t="s">
        <v>8</v>
      </c>
      <c r="C12" s="3" t="s">
        <v>0</v>
      </c>
      <c r="D12" s="77">
        <v>15</v>
      </c>
      <c r="E12" s="77">
        <v>15</v>
      </c>
      <c r="F12" s="77"/>
      <c r="G12" s="30"/>
      <c r="H12" s="30"/>
      <c r="I12" s="30"/>
      <c r="J12" s="58">
        <f t="shared" si="0"/>
        <v>45</v>
      </c>
      <c r="K12" s="77">
        <v>3</v>
      </c>
      <c r="L12"/>
      <c r="M12" s="80" t="s">
        <v>60</v>
      </c>
    </row>
    <row r="13" spans="1:13" s="31" customFormat="1" ht="12.75" customHeight="1">
      <c r="A13" s="29">
        <v>5</v>
      </c>
      <c r="B13" s="7" t="s">
        <v>9</v>
      </c>
      <c r="C13" s="3" t="s">
        <v>2</v>
      </c>
      <c r="D13" s="77">
        <v>30</v>
      </c>
      <c r="E13" s="77">
        <v>15</v>
      </c>
      <c r="F13" s="83">
        <v>30</v>
      </c>
      <c r="G13" s="84"/>
      <c r="H13" s="30"/>
      <c r="I13" s="30"/>
      <c r="J13" s="58">
        <f t="shared" si="0"/>
        <v>75</v>
      </c>
      <c r="K13" s="77">
        <v>6</v>
      </c>
      <c r="L13"/>
      <c r="M13" s="80" t="s">
        <v>60</v>
      </c>
    </row>
    <row r="14" spans="1:13" s="78" customFormat="1" ht="12.75" customHeight="1">
      <c r="A14" s="32">
        <v>6</v>
      </c>
      <c r="B14" s="11" t="s">
        <v>23</v>
      </c>
      <c r="C14" s="77" t="s">
        <v>0</v>
      </c>
      <c r="D14" s="76">
        <v>15</v>
      </c>
      <c r="E14" s="26"/>
      <c r="F14" s="26"/>
      <c r="G14" s="26">
        <v>30</v>
      </c>
      <c r="H14" s="39"/>
      <c r="I14" s="39"/>
      <c r="J14" s="58">
        <f>K14*25-(D14+E14+F14+G14+H14+I14)</f>
        <v>30</v>
      </c>
      <c r="K14" s="77">
        <v>3</v>
      </c>
      <c r="L14"/>
      <c r="M14" s="80" t="s">
        <v>60</v>
      </c>
    </row>
    <row r="15" spans="1:13" s="31" customFormat="1" ht="12.75" customHeight="1">
      <c r="A15" s="76">
        <v>7</v>
      </c>
      <c r="B15" s="88" t="s">
        <v>22</v>
      </c>
      <c r="C15" s="3" t="s">
        <v>0</v>
      </c>
      <c r="D15" s="3">
        <v>10</v>
      </c>
      <c r="E15" s="3"/>
      <c r="F15" s="3"/>
      <c r="G15" s="3"/>
      <c r="H15" s="3"/>
      <c r="I15" s="54"/>
      <c r="J15" s="58">
        <f>K15*25-(D15+E15+F15+G15+H15+I15)</f>
        <v>15</v>
      </c>
      <c r="K15" s="77">
        <v>1</v>
      </c>
      <c r="L15"/>
      <c r="M15" s="80" t="s">
        <v>60</v>
      </c>
    </row>
    <row r="16" spans="1:13" s="78" customFormat="1" ht="12.75" customHeight="1">
      <c r="A16" s="32">
        <v>8</v>
      </c>
      <c r="B16" s="9" t="s">
        <v>37</v>
      </c>
      <c r="C16" s="5" t="s">
        <v>0</v>
      </c>
      <c r="D16" s="26"/>
      <c r="E16" s="26">
        <v>30</v>
      </c>
      <c r="F16" s="26"/>
      <c r="G16" s="26"/>
      <c r="H16" s="39"/>
      <c r="I16" s="39"/>
      <c r="J16" s="58"/>
      <c r="K16" s="77">
        <v>0</v>
      </c>
      <c r="L16"/>
      <c r="M16" s="80"/>
    </row>
    <row r="17" spans="1:13" s="31" customFormat="1" ht="12.75" customHeight="1">
      <c r="A17" s="32">
        <v>9</v>
      </c>
      <c r="B17" s="8" t="s">
        <v>24</v>
      </c>
      <c r="C17" s="4" t="s">
        <v>0</v>
      </c>
      <c r="D17" s="15"/>
      <c r="E17" s="15">
        <v>30</v>
      </c>
      <c r="F17" s="15"/>
      <c r="G17" s="30"/>
      <c r="H17" s="30"/>
      <c r="I17" s="30"/>
      <c r="J17" s="58">
        <f t="shared" si="0"/>
        <v>20</v>
      </c>
      <c r="K17" s="77">
        <v>2</v>
      </c>
      <c r="L17"/>
      <c r="M17" s="75"/>
    </row>
    <row r="18" spans="1:13" s="31" customFormat="1" ht="12.75" customHeight="1">
      <c r="A18" s="33"/>
      <c r="B18" s="13" t="str">
        <f>CONCATENATE("Razem godz. kontaktowych        ",SUM(D18:I18))</f>
        <v>Razem godz. kontaktowych        400</v>
      </c>
      <c r="C18" s="14"/>
      <c r="D18" s="34">
        <f>SUM(D9:D17)</f>
        <v>145</v>
      </c>
      <c r="E18" s="34">
        <f>SUM(E9:E17)</f>
        <v>150</v>
      </c>
      <c r="F18" s="34">
        <f>SUM(F9:F17)</f>
        <v>75</v>
      </c>
      <c r="G18" s="34">
        <f>SUM(G9:G17)</f>
        <v>30</v>
      </c>
      <c r="H18" s="34"/>
      <c r="I18" s="34"/>
      <c r="J18" s="72">
        <f t="shared" si="0"/>
        <v>350</v>
      </c>
      <c r="K18" s="63">
        <f>SUM(K9:K17)</f>
        <v>30</v>
      </c>
      <c r="L18"/>
      <c r="M18" s="75"/>
    </row>
    <row r="19" spans="1:13" s="78" customFormat="1" ht="12.75" customHeight="1">
      <c r="A19" s="35" t="s">
        <v>10</v>
      </c>
      <c r="B19" s="36"/>
      <c r="C19" s="37"/>
      <c r="K19" s="64"/>
      <c r="L19"/>
      <c r="M19" s="80"/>
    </row>
    <row r="20" spans="1:13" s="78" customFormat="1" ht="12.75" customHeight="1">
      <c r="A20" s="38">
        <v>1</v>
      </c>
      <c r="B20" s="10" t="s">
        <v>28</v>
      </c>
      <c r="C20" s="1" t="s">
        <v>2</v>
      </c>
      <c r="D20" s="26">
        <v>15</v>
      </c>
      <c r="E20" s="26"/>
      <c r="F20" s="85">
        <v>30</v>
      </c>
      <c r="G20" s="85"/>
      <c r="H20" s="39"/>
      <c r="I20" s="39"/>
      <c r="J20" s="58">
        <f t="shared" ref="J20:J29" si="1">K20*25-(D20+E20+F20+G20+H20+I20)</f>
        <v>55</v>
      </c>
      <c r="K20" s="77">
        <v>4</v>
      </c>
      <c r="L20"/>
      <c r="M20" s="80" t="s">
        <v>60</v>
      </c>
    </row>
    <row r="21" spans="1:13" s="41" customFormat="1" ht="12.75" customHeight="1">
      <c r="A21" s="32">
        <f>A20+1</f>
        <v>2</v>
      </c>
      <c r="B21" s="7" t="s">
        <v>5</v>
      </c>
      <c r="C21" s="3" t="s">
        <v>2</v>
      </c>
      <c r="D21" s="77">
        <v>30</v>
      </c>
      <c r="E21" s="77">
        <v>30</v>
      </c>
      <c r="F21" s="77"/>
      <c r="G21" s="77"/>
      <c r="H21" s="40"/>
      <c r="I21" s="40"/>
      <c r="J21" s="58">
        <f t="shared" si="1"/>
        <v>65</v>
      </c>
      <c r="K21" s="77">
        <v>5</v>
      </c>
      <c r="L21"/>
      <c r="M21" s="80" t="s">
        <v>60</v>
      </c>
    </row>
    <row r="22" spans="1:13" s="78" customFormat="1" ht="12.75" customHeight="1">
      <c r="A22" s="32">
        <v>3</v>
      </c>
      <c r="B22" s="12" t="s">
        <v>11</v>
      </c>
      <c r="C22" s="77" t="s">
        <v>0</v>
      </c>
      <c r="D22" s="26">
        <v>15</v>
      </c>
      <c r="E22" s="26"/>
      <c r="F22" s="26"/>
      <c r="G22" s="26">
        <v>30</v>
      </c>
      <c r="H22" s="39"/>
      <c r="I22" s="39"/>
      <c r="J22" s="58">
        <f t="shared" si="1"/>
        <v>30</v>
      </c>
      <c r="K22" s="77">
        <v>3</v>
      </c>
      <c r="L22"/>
      <c r="M22" s="80" t="s">
        <v>60</v>
      </c>
    </row>
    <row r="23" spans="1:13" s="78" customFormat="1">
      <c r="A23" s="76">
        <v>4</v>
      </c>
      <c r="B23" s="19" t="s">
        <v>59</v>
      </c>
      <c r="C23" s="3" t="s">
        <v>2</v>
      </c>
      <c r="D23" s="76">
        <v>30</v>
      </c>
      <c r="E23" s="76">
        <v>15</v>
      </c>
      <c r="F23" s="76"/>
      <c r="G23" s="76"/>
      <c r="H23" s="76">
        <v>15</v>
      </c>
      <c r="I23" s="46"/>
      <c r="J23" s="58">
        <f>K23*25-(D23+E23+F23+G23+H23+I23)</f>
        <v>40</v>
      </c>
      <c r="K23" s="77">
        <v>4</v>
      </c>
      <c r="L23"/>
      <c r="M23" s="80"/>
    </row>
    <row r="24" spans="1:13" s="78" customFormat="1" ht="12.75" customHeight="1">
      <c r="A24" s="32">
        <v>5</v>
      </c>
      <c r="B24" s="11" t="s">
        <v>12</v>
      </c>
      <c r="C24" s="77" t="s">
        <v>2</v>
      </c>
      <c r="D24" s="26">
        <v>30</v>
      </c>
      <c r="E24" s="26"/>
      <c r="F24" s="85">
        <v>30</v>
      </c>
      <c r="G24" s="85"/>
      <c r="H24" s="39"/>
      <c r="I24" s="39"/>
      <c r="J24" s="58">
        <f t="shared" si="1"/>
        <v>65</v>
      </c>
      <c r="K24" s="77">
        <v>5</v>
      </c>
      <c r="L24"/>
      <c r="M24" s="80" t="s">
        <v>60</v>
      </c>
    </row>
    <row r="25" spans="1:13" s="78" customFormat="1" ht="12.75" customHeight="1">
      <c r="A25" s="32">
        <v>6</v>
      </c>
      <c r="B25" s="23" t="s">
        <v>21</v>
      </c>
      <c r="C25" s="1" t="s">
        <v>0</v>
      </c>
      <c r="D25" s="26">
        <v>15</v>
      </c>
      <c r="E25" s="26"/>
      <c r="F25" s="26"/>
      <c r="G25" s="26">
        <v>30</v>
      </c>
      <c r="H25" s="39"/>
      <c r="I25" s="39"/>
      <c r="J25" s="58">
        <f t="shared" si="1"/>
        <v>30</v>
      </c>
      <c r="K25" s="77">
        <v>3</v>
      </c>
      <c r="L25"/>
      <c r="M25" s="80" t="s">
        <v>60</v>
      </c>
    </row>
    <row r="26" spans="1:13" s="78" customFormat="1" ht="15" customHeight="1">
      <c r="A26" s="76">
        <v>7</v>
      </c>
      <c r="B26" s="19" t="s">
        <v>68</v>
      </c>
      <c r="C26" s="3" t="s">
        <v>0</v>
      </c>
      <c r="D26" s="76">
        <v>15</v>
      </c>
      <c r="E26" s="76"/>
      <c r="F26" s="76"/>
      <c r="G26" s="86">
        <v>30</v>
      </c>
      <c r="H26" s="86"/>
      <c r="I26" s="46"/>
      <c r="J26" s="58">
        <f>K26*25-(D26+E26+F26+G26+H26+I26)</f>
        <v>55</v>
      </c>
      <c r="K26" s="77">
        <v>4</v>
      </c>
      <c r="L26"/>
      <c r="M26" s="80" t="s">
        <v>60</v>
      </c>
    </row>
    <row r="27" spans="1:13" s="78" customFormat="1" ht="12.75" customHeight="1">
      <c r="A27" s="32">
        <v>8</v>
      </c>
      <c r="B27" s="9" t="s">
        <v>37</v>
      </c>
      <c r="C27" s="5" t="s">
        <v>0</v>
      </c>
      <c r="D27" s="26"/>
      <c r="E27" s="26">
        <v>30</v>
      </c>
      <c r="F27" s="26"/>
      <c r="G27" s="26"/>
      <c r="H27" s="39"/>
      <c r="I27" s="39"/>
      <c r="J27" s="58"/>
      <c r="K27" s="77">
        <v>0</v>
      </c>
      <c r="L27"/>
      <c r="M27" s="80"/>
    </row>
    <row r="28" spans="1:13" s="78" customFormat="1" ht="12.75" customHeight="1">
      <c r="A28" s="32">
        <v>9</v>
      </c>
      <c r="B28" s="24" t="s">
        <v>25</v>
      </c>
      <c r="C28" s="1" t="s">
        <v>0</v>
      </c>
      <c r="D28" s="26"/>
      <c r="E28" s="26">
        <v>30</v>
      </c>
      <c r="F28" s="26"/>
      <c r="G28" s="26"/>
      <c r="H28" s="39"/>
      <c r="I28" s="39"/>
      <c r="J28" s="58">
        <f t="shared" si="1"/>
        <v>20</v>
      </c>
      <c r="K28" s="77">
        <v>2</v>
      </c>
      <c r="L28"/>
      <c r="M28" s="80"/>
    </row>
    <row r="29" spans="1:13" s="78" customFormat="1" ht="12.75" customHeight="1">
      <c r="A29" s="76"/>
      <c r="B29" s="17" t="str">
        <f>CONCATENATE("Razem godz. kontaktowych        ",SUM(D29:I29))</f>
        <v>Razem godz. kontaktowych        420</v>
      </c>
      <c r="C29" s="18"/>
      <c r="D29" s="42">
        <f>SUM(D20:D28)</f>
        <v>150</v>
      </c>
      <c r="E29" s="42">
        <f>SUM(E20:E28)</f>
        <v>105</v>
      </c>
      <c r="F29" s="42">
        <f>SUM(F20:F28)</f>
        <v>60</v>
      </c>
      <c r="G29" s="42">
        <f>SUM(G20:G28)</f>
        <v>90</v>
      </c>
      <c r="H29" s="42">
        <f>SUM(H20:H28)</f>
        <v>15</v>
      </c>
      <c r="I29" s="42"/>
      <c r="J29" s="72">
        <f t="shared" si="1"/>
        <v>330</v>
      </c>
      <c r="K29" s="42">
        <f>SUM(K20:K28)</f>
        <v>30</v>
      </c>
      <c r="L29"/>
      <c r="M29" s="80"/>
    </row>
    <row r="30" spans="1:13" s="78" customFormat="1">
      <c r="A30" s="43" t="s">
        <v>13</v>
      </c>
      <c r="C30" s="44"/>
      <c r="D30" s="45"/>
      <c r="K30" s="45"/>
      <c r="L30"/>
      <c r="M30" s="80"/>
    </row>
    <row r="31" spans="1:13" s="78" customFormat="1" ht="15">
      <c r="A31" s="76">
        <v>1</v>
      </c>
      <c r="B31" s="20" t="s">
        <v>27</v>
      </c>
      <c r="C31" s="3" t="s">
        <v>2</v>
      </c>
      <c r="D31" s="76">
        <v>15</v>
      </c>
      <c r="E31" s="76"/>
      <c r="F31" s="85">
        <v>30</v>
      </c>
      <c r="G31" s="85"/>
      <c r="H31" s="76"/>
      <c r="I31" s="46"/>
      <c r="J31" s="58">
        <f t="shared" ref="J31:J41" si="2">K31*25-(D31+E31+F31+G31+H31+I31)</f>
        <v>30</v>
      </c>
      <c r="K31" s="77">
        <v>3</v>
      </c>
      <c r="L31"/>
      <c r="M31" s="80" t="s">
        <v>60</v>
      </c>
    </row>
    <row r="32" spans="1:13" s="78" customFormat="1" ht="12.75" customHeight="1">
      <c r="A32" s="76">
        <v>2</v>
      </c>
      <c r="B32" s="19" t="s">
        <v>20</v>
      </c>
      <c r="C32" s="3" t="s">
        <v>2</v>
      </c>
      <c r="D32" s="77">
        <v>15</v>
      </c>
      <c r="E32" s="76"/>
      <c r="F32" s="76">
        <v>30</v>
      </c>
      <c r="G32" s="85"/>
      <c r="H32" s="76"/>
      <c r="I32" s="46"/>
      <c r="J32" s="58">
        <f>K32*25-(D32+E32+F32+G32+H32+I32)</f>
        <v>55</v>
      </c>
      <c r="K32" s="77">
        <v>4</v>
      </c>
      <c r="L32"/>
      <c r="M32" s="80" t="s">
        <v>60</v>
      </c>
    </row>
    <row r="33" spans="1:16" s="78" customFormat="1">
      <c r="A33" s="76">
        <v>3</v>
      </c>
      <c r="B33" s="19" t="s">
        <v>3</v>
      </c>
      <c r="C33" s="3" t="s">
        <v>0</v>
      </c>
      <c r="D33" s="26">
        <v>15</v>
      </c>
      <c r="E33" s="76"/>
      <c r="F33" s="76"/>
      <c r="G33" s="76">
        <v>30</v>
      </c>
      <c r="H33" s="76"/>
      <c r="I33" s="46"/>
      <c r="J33" s="58">
        <f t="shared" si="2"/>
        <v>30</v>
      </c>
      <c r="K33" s="77">
        <v>3</v>
      </c>
      <c r="L33"/>
      <c r="M33" s="80" t="s">
        <v>60</v>
      </c>
    </row>
    <row r="34" spans="1:16" s="78" customFormat="1" ht="15">
      <c r="A34" s="76">
        <v>4</v>
      </c>
      <c r="B34" s="19" t="s">
        <v>40</v>
      </c>
      <c r="C34" s="3" t="s">
        <v>0</v>
      </c>
      <c r="D34" s="76">
        <v>15</v>
      </c>
      <c r="E34" s="76"/>
      <c r="F34" s="86">
        <v>15</v>
      </c>
      <c r="G34" s="86"/>
      <c r="H34" s="76"/>
      <c r="I34" s="46"/>
      <c r="J34" s="58">
        <f t="shared" si="2"/>
        <v>20</v>
      </c>
      <c r="K34" s="77">
        <v>2</v>
      </c>
      <c r="L34"/>
      <c r="M34" s="80"/>
    </row>
    <row r="35" spans="1:16" s="78" customFormat="1" ht="15">
      <c r="A35" s="76">
        <v>5</v>
      </c>
      <c r="B35" s="19" t="s">
        <v>19</v>
      </c>
      <c r="C35" s="3" t="s">
        <v>2</v>
      </c>
      <c r="D35" s="76">
        <v>15</v>
      </c>
      <c r="E35" s="76"/>
      <c r="F35" s="98">
        <v>30</v>
      </c>
      <c r="G35" s="86"/>
      <c r="H35" s="76"/>
      <c r="I35" s="46"/>
      <c r="J35" s="58">
        <f t="shared" si="2"/>
        <v>30</v>
      </c>
      <c r="K35" s="77">
        <v>3</v>
      </c>
      <c r="L35"/>
      <c r="M35" s="80" t="s">
        <v>60</v>
      </c>
    </row>
    <row r="36" spans="1:16" s="78" customFormat="1" ht="15">
      <c r="A36" s="76">
        <v>6</v>
      </c>
      <c r="B36" s="19" t="s">
        <v>94</v>
      </c>
      <c r="C36" s="3" t="s">
        <v>0</v>
      </c>
      <c r="D36" s="76">
        <v>15</v>
      </c>
      <c r="E36" s="101"/>
      <c r="F36" s="85">
        <v>30</v>
      </c>
      <c r="G36" s="100"/>
      <c r="H36" s="76"/>
      <c r="I36" s="46"/>
      <c r="J36" s="58">
        <f t="shared" si="2"/>
        <v>30</v>
      </c>
      <c r="K36" s="77">
        <v>3</v>
      </c>
      <c r="L36"/>
      <c r="M36" s="80"/>
      <c r="P36" s="99"/>
    </row>
    <row r="37" spans="1:16" s="78" customFormat="1" ht="15">
      <c r="A37" s="76">
        <v>7</v>
      </c>
      <c r="B37" s="19" t="s">
        <v>69</v>
      </c>
      <c r="C37" s="3" t="s">
        <v>0</v>
      </c>
      <c r="D37" s="76">
        <v>15</v>
      </c>
      <c r="E37" s="76"/>
      <c r="F37" s="85">
        <v>30</v>
      </c>
      <c r="G37" s="85"/>
      <c r="H37" s="46"/>
      <c r="I37" s="46"/>
      <c r="J37" s="58">
        <f t="shared" si="2"/>
        <v>30</v>
      </c>
      <c r="K37" s="77">
        <v>3</v>
      </c>
      <c r="L37"/>
      <c r="M37" s="80" t="s">
        <v>60</v>
      </c>
    </row>
    <row r="38" spans="1:16" s="78" customFormat="1" ht="14.25">
      <c r="A38" s="76">
        <v>8</v>
      </c>
      <c r="B38" s="88" t="s">
        <v>56</v>
      </c>
      <c r="C38" s="3" t="s">
        <v>0</v>
      </c>
      <c r="D38" s="76">
        <v>30</v>
      </c>
      <c r="E38" s="76"/>
      <c r="F38" s="76"/>
      <c r="G38" s="76"/>
      <c r="H38" s="76"/>
      <c r="I38" s="46"/>
      <c r="J38" s="58">
        <f>K38*25-(D38+E38+F38+G38+H38+I38)</f>
        <v>20</v>
      </c>
      <c r="K38" s="77">
        <v>2</v>
      </c>
      <c r="L38"/>
      <c r="M38" s="80"/>
      <c r="P38" s="99"/>
    </row>
    <row r="39" spans="1:16" s="78" customFormat="1">
      <c r="A39" s="76">
        <v>9</v>
      </c>
      <c r="B39" s="20" t="s">
        <v>26</v>
      </c>
      <c r="C39" s="3" t="s">
        <v>0</v>
      </c>
      <c r="D39" s="76"/>
      <c r="E39" s="76">
        <v>30</v>
      </c>
      <c r="F39" s="76"/>
      <c r="G39" s="76"/>
      <c r="H39" s="76"/>
      <c r="I39" s="46"/>
      <c r="J39" s="58">
        <f t="shared" si="2"/>
        <v>20</v>
      </c>
      <c r="K39" s="77">
        <v>2</v>
      </c>
      <c r="L39"/>
      <c r="M39" s="80"/>
    </row>
    <row r="40" spans="1:16" s="78" customFormat="1">
      <c r="A40" s="97">
        <v>10</v>
      </c>
      <c r="B40" s="20" t="s">
        <v>57</v>
      </c>
      <c r="C40" s="3" t="s">
        <v>2</v>
      </c>
      <c r="D40" s="76">
        <v>30</v>
      </c>
      <c r="E40" s="76">
        <v>30</v>
      </c>
      <c r="F40" s="76"/>
      <c r="G40" s="76"/>
      <c r="H40" s="46"/>
      <c r="I40" s="46"/>
      <c r="J40" s="58">
        <f>K40*25-(D40+E40+F40+G40+H40+I40)</f>
        <v>65</v>
      </c>
      <c r="K40" s="77">
        <v>5</v>
      </c>
      <c r="L40"/>
      <c r="M40" s="80"/>
    </row>
    <row r="41" spans="1:16" s="78" customFormat="1">
      <c r="A41" s="76"/>
      <c r="B41" s="47" t="str">
        <f>CONCATENATE("Razem godz. kontaktowych        ",SUM(D41:I41))</f>
        <v>Razem godz. kontaktowych        420</v>
      </c>
      <c r="C41" s="21"/>
      <c r="D41" s="48">
        <f>SUM(D31:D40)</f>
        <v>165</v>
      </c>
      <c r="E41" s="48">
        <f>SUM(E31:E40)</f>
        <v>60</v>
      </c>
      <c r="F41" s="48">
        <f>SUM(F31:F40)</f>
        <v>165</v>
      </c>
      <c r="G41" s="48">
        <f>SUM(G31:G40)</f>
        <v>30</v>
      </c>
      <c r="H41" s="48">
        <f>SUM(H31:H40)</f>
        <v>0</v>
      </c>
      <c r="I41" s="48"/>
      <c r="J41" s="72">
        <f t="shared" si="2"/>
        <v>330</v>
      </c>
      <c r="K41" s="55">
        <f>SUM(K31:K40)</f>
        <v>30</v>
      </c>
      <c r="L41"/>
      <c r="M41" s="80"/>
    </row>
    <row r="42" spans="1:16" s="78" customFormat="1">
      <c r="A42" s="43" t="s">
        <v>15</v>
      </c>
      <c r="B42" s="49"/>
      <c r="C42" s="2"/>
      <c r="K42" s="50"/>
      <c r="L42"/>
      <c r="M42" s="80"/>
    </row>
    <row r="43" spans="1:16" s="78" customFormat="1">
      <c r="A43" s="76">
        <v>1</v>
      </c>
      <c r="B43" s="20" t="s">
        <v>64</v>
      </c>
      <c r="C43" s="3" t="s">
        <v>2</v>
      </c>
      <c r="D43" s="76">
        <v>15</v>
      </c>
      <c r="E43" s="76"/>
      <c r="F43" s="76"/>
      <c r="G43" s="76">
        <v>30</v>
      </c>
      <c r="H43" s="46"/>
      <c r="I43" s="46"/>
      <c r="J43" s="58">
        <f t="shared" ref="J43:J46" si="3">K43*25-(D43+E43+F43+G43+H43+I43)</f>
        <v>55</v>
      </c>
      <c r="K43" s="77">
        <v>4</v>
      </c>
      <c r="L43"/>
      <c r="M43" s="80"/>
    </row>
    <row r="44" spans="1:16" s="78" customFormat="1" ht="15" customHeight="1">
      <c r="A44" s="76">
        <v>2</v>
      </c>
      <c r="B44" s="19" t="s">
        <v>83</v>
      </c>
      <c r="C44" s="3" t="s">
        <v>0</v>
      </c>
      <c r="D44" s="76">
        <v>15</v>
      </c>
      <c r="E44" s="76"/>
      <c r="F44" s="76"/>
      <c r="G44" s="76"/>
      <c r="H44" s="76">
        <v>30</v>
      </c>
      <c r="I44" s="46"/>
      <c r="J44" s="58">
        <f>K44*25-(D44+E44+F44+G44+H44+I44)</f>
        <v>30</v>
      </c>
      <c r="K44" s="77">
        <v>3</v>
      </c>
      <c r="L44"/>
      <c r="M44" s="80"/>
    </row>
    <row r="45" spans="1:16" s="78" customFormat="1" ht="15" customHeight="1">
      <c r="A45" s="76">
        <v>3</v>
      </c>
      <c r="B45" s="19" t="s">
        <v>84</v>
      </c>
      <c r="C45" s="3" t="s">
        <v>0</v>
      </c>
      <c r="D45" s="76">
        <v>15</v>
      </c>
      <c r="E45" s="76"/>
      <c r="F45" s="76"/>
      <c r="G45" s="76"/>
      <c r="H45" s="76">
        <v>30</v>
      </c>
      <c r="I45" s="46"/>
      <c r="J45" s="58">
        <f t="shared" si="3"/>
        <v>30</v>
      </c>
      <c r="K45" s="77">
        <v>3</v>
      </c>
      <c r="L45"/>
      <c r="M45" s="80"/>
    </row>
    <row r="46" spans="1:16" s="78" customFormat="1" ht="15">
      <c r="A46" s="76">
        <v>4</v>
      </c>
      <c r="B46" s="19" t="s">
        <v>85</v>
      </c>
      <c r="C46" s="3" t="s">
        <v>0</v>
      </c>
      <c r="D46" s="76">
        <v>15</v>
      </c>
      <c r="E46" s="76"/>
      <c r="F46" s="85"/>
      <c r="G46" s="85">
        <v>30</v>
      </c>
      <c r="H46" s="46"/>
      <c r="I46" s="46"/>
      <c r="J46" s="58">
        <f t="shared" si="3"/>
        <v>30</v>
      </c>
      <c r="K46" s="77">
        <v>3</v>
      </c>
      <c r="L46"/>
      <c r="M46" s="80" t="s">
        <v>60</v>
      </c>
    </row>
    <row r="47" spans="1:16" s="78" customFormat="1" ht="14.25">
      <c r="A47" s="76">
        <v>5</v>
      </c>
      <c r="B47" s="19" t="s">
        <v>55</v>
      </c>
      <c r="C47" s="3" t="s">
        <v>0</v>
      </c>
      <c r="D47" s="76">
        <v>30</v>
      </c>
      <c r="E47" s="76"/>
      <c r="F47" s="76"/>
      <c r="G47" s="76"/>
      <c r="H47" s="46"/>
      <c r="I47" s="46"/>
      <c r="J47" s="58">
        <f>K47*25-(D47+E47+F47+G47+H47+I47)</f>
        <v>20</v>
      </c>
      <c r="K47" s="77">
        <v>2</v>
      </c>
      <c r="L47"/>
      <c r="M47" s="80"/>
    </row>
    <row r="48" spans="1:16" s="78" customFormat="1">
      <c r="A48" s="76">
        <v>6</v>
      </c>
      <c r="B48" s="88" t="s">
        <v>63</v>
      </c>
      <c r="C48" s="3" t="s">
        <v>2</v>
      </c>
      <c r="D48" s="91">
        <v>30</v>
      </c>
      <c r="E48" s="76"/>
      <c r="F48" s="76"/>
      <c r="G48" s="76">
        <v>30</v>
      </c>
      <c r="H48" s="76"/>
      <c r="I48" s="46"/>
      <c r="J48" s="58">
        <f>K48*25-(D48+E48+F48+G48+H48+I48)</f>
        <v>65</v>
      </c>
      <c r="K48" s="77">
        <v>5</v>
      </c>
      <c r="L48"/>
      <c r="M48" s="80"/>
    </row>
    <row r="49" spans="1:13" s="78" customFormat="1">
      <c r="A49" s="76">
        <v>7</v>
      </c>
      <c r="B49" s="20" t="s">
        <v>48</v>
      </c>
      <c r="C49" s="3" t="s">
        <v>47</v>
      </c>
      <c r="D49" s="76"/>
      <c r="E49" s="76">
        <v>30</v>
      </c>
      <c r="F49" s="76"/>
      <c r="G49" s="76"/>
      <c r="H49" s="46"/>
      <c r="I49" s="46"/>
      <c r="J49" s="58">
        <f>K49*25-(D49+E49+F49+G49+H49+I49)</f>
        <v>45</v>
      </c>
      <c r="K49" s="77">
        <v>3</v>
      </c>
      <c r="L49"/>
      <c r="M49" s="80"/>
    </row>
    <row r="50" spans="1:13" s="78" customFormat="1">
      <c r="A50" s="76">
        <v>8</v>
      </c>
      <c r="B50" s="19" t="s">
        <v>43</v>
      </c>
      <c r="C50" s="3" t="s">
        <v>0</v>
      </c>
      <c r="D50" s="76">
        <v>15</v>
      </c>
      <c r="E50" s="76"/>
      <c r="F50" s="76"/>
      <c r="G50" s="76">
        <v>30</v>
      </c>
      <c r="H50" s="76"/>
      <c r="I50" s="46"/>
      <c r="J50" s="58">
        <f>K50*25-(D50+F50+G50+H50+I50)</f>
        <v>30</v>
      </c>
      <c r="K50" s="77">
        <v>3</v>
      </c>
      <c r="L50"/>
      <c r="M50" s="80"/>
    </row>
    <row r="51" spans="1:13" s="78" customFormat="1">
      <c r="A51" s="76">
        <v>9</v>
      </c>
      <c r="B51" s="20" t="s">
        <v>42</v>
      </c>
      <c r="C51" s="3" t="s">
        <v>2</v>
      </c>
      <c r="D51" s="76">
        <v>30</v>
      </c>
      <c r="E51" s="76"/>
      <c r="F51" s="76"/>
      <c r="G51" s="76">
        <v>30</v>
      </c>
      <c r="H51" s="76"/>
      <c r="I51" s="46"/>
      <c r="J51" s="58">
        <f>K51*25-(D51+E51+F51+G51+H51+I51)</f>
        <v>40</v>
      </c>
      <c r="K51" s="77">
        <v>4</v>
      </c>
      <c r="L51"/>
      <c r="M51" s="80"/>
    </row>
    <row r="52" spans="1:13" s="78" customFormat="1">
      <c r="A52" s="76"/>
      <c r="B52" s="47" t="str">
        <f>CONCATENATE("Razem godz. kontaktowych        ",SUM(D52:I52))</f>
        <v>Razem godz. kontaktowych        405</v>
      </c>
      <c r="C52" s="21"/>
      <c r="D52" s="48">
        <f>SUM(D43:D51)</f>
        <v>165</v>
      </c>
      <c r="E52" s="48">
        <f>SUM(E43:E51)</f>
        <v>30</v>
      </c>
      <c r="F52" s="48">
        <f>SUM(F43:F51)</f>
        <v>0</v>
      </c>
      <c r="G52" s="48">
        <f>SUM(G43:G51)</f>
        <v>150</v>
      </c>
      <c r="H52" s="48">
        <f>SUM(H43:H51)</f>
        <v>60</v>
      </c>
      <c r="I52" s="48"/>
      <c r="J52" s="72">
        <f>SUM(J43:J51)</f>
        <v>345</v>
      </c>
      <c r="K52" s="55">
        <f>SUM(K43:K51)</f>
        <v>30</v>
      </c>
      <c r="L52"/>
      <c r="M52" s="80"/>
    </row>
    <row r="53" spans="1:13" s="78" customFormat="1">
      <c r="A53" s="51"/>
      <c r="B53" s="52"/>
      <c r="C53" s="2"/>
      <c r="K53" s="50"/>
      <c r="L53"/>
      <c r="M53" s="80"/>
    </row>
    <row r="54" spans="1:13" s="78" customFormat="1">
      <c r="A54" s="43" t="s">
        <v>16</v>
      </c>
      <c r="B54" s="52"/>
      <c r="C54" s="2"/>
      <c r="K54" s="50"/>
      <c r="L54"/>
      <c r="M54" s="80"/>
    </row>
    <row r="55" spans="1:13" s="78" customFormat="1" ht="12.75" customHeight="1">
      <c r="A55" s="76">
        <v>2</v>
      </c>
      <c r="B55" s="20" t="s">
        <v>58</v>
      </c>
      <c r="C55" s="3" t="s">
        <v>2</v>
      </c>
      <c r="D55" s="92">
        <v>15</v>
      </c>
      <c r="E55" s="76"/>
      <c r="F55" s="76"/>
      <c r="G55" s="86"/>
      <c r="H55" s="76">
        <v>30</v>
      </c>
      <c r="I55" s="46"/>
      <c r="J55" s="58">
        <f>K55*25-(D55+E55+F55+G55+H55+I55)</f>
        <v>55</v>
      </c>
      <c r="K55" s="77">
        <v>4</v>
      </c>
      <c r="L55"/>
      <c r="M55" s="80"/>
    </row>
    <row r="56" spans="1:13" s="78" customFormat="1" ht="13.5" customHeight="1">
      <c r="A56" s="76">
        <v>3</v>
      </c>
      <c r="B56" s="20" t="s">
        <v>44</v>
      </c>
      <c r="C56" s="3" t="s">
        <v>0</v>
      </c>
      <c r="D56" s="76">
        <v>15</v>
      </c>
      <c r="E56" s="76"/>
      <c r="F56" s="76"/>
      <c r="G56" s="86"/>
      <c r="H56" s="86">
        <v>30</v>
      </c>
      <c r="I56" s="46"/>
      <c r="J56" s="58">
        <f>K56*25-(D56+E56+F56+G56+H56+I56)</f>
        <v>30</v>
      </c>
      <c r="K56" s="77">
        <v>3</v>
      </c>
      <c r="L56"/>
      <c r="M56" s="80"/>
    </row>
    <row r="57" spans="1:13" s="78" customFormat="1" ht="14.25">
      <c r="A57" s="76">
        <v>4</v>
      </c>
      <c r="B57" s="19" t="s">
        <v>86</v>
      </c>
      <c r="C57" s="3" t="s">
        <v>2</v>
      </c>
      <c r="D57" s="76">
        <v>15</v>
      </c>
      <c r="E57" s="76"/>
      <c r="F57" s="76"/>
      <c r="G57" s="76"/>
      <c r="H57" s="76">
        <v>30</v>
      </c>
      <c r="I57" s="46"/>
      <c r="J57" s="58">
        <f t="shared" ref="J57:J64" si="4">K57*25-(D57+E57+F57+G57+H57+I57)</f>
        <v>55</v>
      </c>
      <c r="K57" s="77">
        <v>4</v>
      </c>
      <c r="L57"/>
      <c r="M57" s="80"/>
    </row>
    <row r="58" spans="1:13" s="78" customFormat="1" ht="14.25">
      <c r="A58" s="76">
        <v>5</v>
      </c>
      <c r="B58" s="19" t="s">
        <v>87</v>
      </c>
      <c r="C58" s="3" t="s">
        <v>0</v>
      </c>
      <c r="D58" s="76">
        <v>30</v>
      </c>
      <c r="E58" s="76"/>
      <c r="F58" s="76"/>
      <c r="G58" s="76">
        <v>30</v>
      </c>
      <c r="H58" s="76"/>
      <c r="I58" s="46"/>
      <c r="J58" s="58">
        <f t="shared" si="4"/>
        <v>40</v>
      </c>
      <c r="K58" s="77">
        <v>4</v>
      </c>
      <c r="L58"/>
      <c r="M58" s="80"/>
    </row>
    <row r="59" spans="1:13" s="78" customFormat="1" ht="14.25">
      <c r="A59" s="76">
        <v>7</v>
      </c>
      <c r="B59" s="19" t="s">
        <v>88</v>
      </c>
      <c r="C59" s="3" t="s">
        <v>0</v>
      </c>
      <c r="D59" s="76">
        <v>15</v>
      </c>
      <c r="E59" s="76"/>
      <c r="F59" s="76"/>
      <c r="G59" s="76">
        <v>30</v>
      </c>
      <c r="H59" s="76"/>
      <c r="I59" s="46"/>
      <c r="J59" s="58">
        <f t="shared" si="4"/>
        <v>55</v>
      </c>
      <c r="K59" s="77">
        <v>4</v>
      </c>
      <c r="L59"/>
      <c r="M59" s="80"/>
    </row>
    <row r="60" spans="1:13" s="78" customFormat="1" ht="14.25">
      <c r="A60" s="76">
        <v>8</v>
      </c>
      <c r="B60" s="19" t="s">
        <v>89</v>
      </c>
      <c r="C60" s="3" t="s">
        <v>0</v>
      </c>
      <c r="D60" s="76">
        <v>15</v>
      </c>
      <c r="E60" s="76"/>
      <c r="F60" s="76"/>
      <c r="G60" s="76"/>
      <c r="H60" s="76">
        <v>30</v>
      </c>
      <c r="I60" s="46"/>
      <c r="J60" s="58">
        <f>K60*25-(D60+E60+F60+G60+H60+I60)</f>
        <v>55</v>
      </c>
      <c r="K60" s="77">
        <v>4</v>
      </c>
      <c r="L60"/>
      <c r="M60" s="80"/>
    </row>
    <row r="61" spans="1:13" s="78" customFormat="1" ht="14.25">
      <c r="A61" s="76">
        <v>9</v>
      </c>
      <c r="B61" s="19" t="s">
        <v>81</v>
      </c>
      <c r="C61" s="3" t="s">
        <v>0</v>
      </c>
      <c r="D61" s="76"/>
      <c r="E61" s="76"/>
      <c r="F61" s="76"/>
      <c r="G61" s="76"/>
      <c r="H61" s="76">
        <v>30</v>
      </c>
      <c r="I61" s="46"/>
      <c r="J61" s="58">
        <f>K61*25-(D61+E61+F61+G61+H61+I61)</f>
        <v>45</v>
      </c>
      <c r="K61" s="77">
        <v>3</v>
      </c>
      <c r="L61"/>
      <c r="M61" s="80"/>
    </row>
    <row r="62" spans="1:13" s="78" customFormat="1" ht="13.5" customHeight="1">
      <c r="A62" s="76">
        <v>6</v>
      </c>
      <c r="B62" s="19" t="s">
        <v>41</v>
      </c>
      <c r="C62" s="3" t="s">
        <v>0</v>
      </c>
      <c r="D62" s="76"/>
      <c r="E62" s="76"/>
      <c r="F62" s="76"/>
      <c r="G62" s="76">
        <v>30</v>
      </c>
      <c r="H62" s="76"/>
      <c r="I62" s="46"/>
      <c r="J62" s="58">
        <f>K62*25-(D62+E62+F62+G62+H62+I62)</f>
        <v>20</v>
      </c>
      <c r="K62" s="77">
        <v>2</v>
      </c>
      <c r="L62"/>
      <c r="M62" s="80"/>
    </row>
    <row r="63" spans="1:13" s="78" customFormat="1">
      <c r="A63" s="76">
        <v>10</v>
      </c>
      <c r="B63" s="19" t="s">
        <v>45</v>
      </c>
      <c r="C63" s="3" t="s">
        <v>0</v>
      </c>
      <c r="D63" s="76"/>
      <c r="E63" s="76"/>
      <c r="F63" s="76"/>
      <c r="G63" s="76">
        <v>45</v>
      </c>
      <c r="H63" s="76"/>
      <c r="I63" s="46"/>
      <c r="J63" s="58">
        <f t="shared" si="4"/>
        <v>5</v>
      </c>
      <c r="K63" s="77">
        <v>2</v>
      </c>
      <c r="L63"/>
      <c r="M63" s="80"/>
    </row>
    <row r="64" spans="1:13" s="78" customFormat="1">
      <c r="A64" s="76">
        <v>11</v>
      </c>
      <c r="B64" s="19" t="s">
        <v>93</v>
      </c>
      <c r="C64" s="3" t="s">
        <v>0</v>
      </c>
      <c r="D64" s="76"/>
      <c r="E64" s="76">
        <v>30</v>
      </c>
      <c r="F64" s="76"/>
      <c r="G64" s="76"/>
      <c r="H64" s="76"/>
      <c r="I64" s="46"/>
      <c r="J64" s="58">
        <f t="shared" si="4"/>
        <v>20</v>
      </c>
      <c r="K64" s="77">
        <v>2</v>
      </c>
      <c r="L64"/>
      <c r="M64" s="80"/>
    </row>
    <row r="65" spans="1:13" s="78" customFormat="1">
      <c r="A65" s="76"/>
      <c r="B65" s="47" t="str">
        <f>CONCATENATE("Razem godz. kontaktowych        ",SUM(D65:I65))</f>
        <v>Razem godz. kontaktowych        420</v>
      </c>
      <c r="C65" s="21"/>
      <c r="D65" s="55">
        <f>SUM(D55:D64)</f>
        <v>105</v>
      </c>
      <c r="E65" s="55">
        <f t="shared" ref="E65:J65" si="5">SUM(E55:E64)</f>
        <v>30</v>
      </c>
      <c r="F65" s="55">
        <f t="shared" si="5"/>
        <v>0</v>
      </c>
      <c r="G65" s="55">
        <f t="shared" si="5"/>
        <v>135</v>
      </c>
      <c r="H65" s="55">
        <f t="shared" si="5"/>
        <v>150</v>
      </c>
      <c r="I65" s="55">
        <f t="shared" si="5"/>
        <v>0</v>
      </c>
      <c r="J65" s="55">
        <f t="shared" si="5"/>
        <v>380</v>
      </c>
      <c r="K65" s="55">
        <f>SUM(K55:K64)</f>
        <v>32</v>
      </c>
      <c r="L65"/>
      <c r="M65" s="80"/>
    </row>
    <row r="66" spans="1:13" s="78" customFormat="1">
      <c r="A66" s="43" t="s">
        <v>17</v>
      </c>
      <c r="B66" s="53"/>
      <c r="C66" s="2"/>
      <c r="K66" s="50"/>
      <c r="L66"/>
      <c r="M66" s="80"/>
    </row>
    <row r="67" spans="1:13" s="78" customFormat="1" ht="14.25">
      <c r="A67" s="76">
        <v>1</v>
      </c>
      <c r="B67" s="19" t="s">
        <v>52</v>
      </c>
      <c r="C67" s="3" t="s">
        <v>0</v>
      </c>
      <c r="D67" s="76"/>
      <c r="E67" s="76"/>
      <c r="F67" s="76"/>
      <c r="G67" s="76"/>
      <c r="H67" s="76"/>
      <c r="I67" s="46">
        <v>30</v>
      </c>
      <c r="J67" s="58">
        <f>K67*25-(D67+E67+F67+G67+H67+I67)</f>
        <v>20</v>
      </c>
      <c r="K67" s="77">
        <v>2</v>
      </c>
      <c r="L67"/>
      <c r="M67" s="80"/>
    </row>
    <row r="68" spans="1:13" s="78" customFormat="1" ht="14.25">
      <c r="A68" s="76">
        <v>4</v>
      </c>
      <c r="B68" s="88" t="s">
        <v>65</v>
      </c>
      <c r="C68" s="77" t="s">
        <v>0</v>
      </c>
      <c r="D68" s="26"/>
      <c r="E68" s="26"/>
      <c r="F68" s="26"/>
      <c r="G68" s="26">
        <v>960</v>
      </c>
      <c r="H68" s="26"/>
      <c r="I68" s="39"/>
      <c r="J68" s="58"/>
      <c r="K68" s="77">
        <v>34</v>
      </c>
      <c r="L68"/>
      <c r="M68" s="80"/>
    </row>
    <row r="69" spans="1:13" s="78" customFormat="1">
      <c r="A69" s="76"/>
      <c r="B69" s="47" t="str">
        <f>CONCATENATE("Razem godz. kontaktowych        ",SUM(D69:I69)-G69)</f>
        <v>Razem godz. kontaktowych        30</v>
      </c>
      <c r="C69" s="21"/>
      <c r="D69" s="55">
        <f>SUM(D67:D68)</f>
        <v>0</v>
      </c>
      <c r="E69" s="48"/>
      <c r="F69" s="48"/>
      <c r="G69" s="55">
        <f>SUM(G67:G68)</f>
        <v>960</v>
      </c>
      <c r="H69" s="55">
        <f>SUM(H67:H68)</f>
        <v>0</v>
      </c>
      <c r="I69" s="55">
        <f>SUM(I67:I68)</f>
        <v>30</v>
      </c>
      <c r="J69" s="55">
        <f>SUM(J67:J68)</f>
        <v>20</v>
      </c>
      <c r="K69" s="55">
        <f>SUM(K67:K68)</f>
        <v>36</v>
      </c>
      <c r="L69"/>
      <c r="M69" s="80"/>
    </row>
    <row r="70" spans="1:13" s="78" customFormat="1" ht="14.25" customHeight="1">
      <c r="A70" s="43" t="s">
        <v>18</v>
      </c>
      <c r="B70" s="53"/>
      <c r="C70" s="2"/>
      <c r="K70" s="50"/>
      <c r="L70"/>
      <c r="M70" s="80"/>
    </row>
    <row r="71" spans="1:13" s="78" customFormat="1" ht="14.25">
      <c r="A71" s="76">
        <v>1</v>
      </c>
      <c r="B71" s="81" t="s">
        <v>53</v>
      </c>
      <c r="C71" s="3" t="s">
        <v>0</v>
      </c>
      <c r="D71" s="76"/>
      <c r="E71" s="76"/>
      <c r="F71" s="76"/>
      <c r="G71" s="76"/>
      <c r="H71" s="76"/>
      <c r="I71" s="46">
        <v>30</v>
      </c>
      <c r="J71" s="58">
        <f>K71*25-(D71+E71+F71+G71+H71+I71)</f>
        <v>20</v>
      </c>
      <c r="K71" s="77">
        <v>2</v>
      </c>
      <c r="L71"/>
      <c r="M71" s="80"/>
    </row>
    <row r="72" spans="1:13" s="78" customFormat="1">
      <c r="A72" s="76">
        <f>A71+1</f>
        <v>2</v>
      </c>
      <c r="B72" s="22" t="s">
        <v>38</v>
      </c>
      <c r="C72" s="3" t="s">
        <v>0</v>
      </c>
      <c r="D72" s="76">
        <v>15</v>
      </c>
      <c r="E72" s="76">
        <v>30</v>
      </c>
      <c r="F72" s="76"/>
      <c r="G72" s="76"/>
      <c r="H72" s="76"/>
      <c r="I72" s="46"/>
      <c r="J72" s="58">
        <f>K72*30-(D72+E72+F72+G72+H72+I72)</f>
        <v>75</v>
      </c>
      <c r="K72" s="77">
        <v>4</v>
      </c>
      <c r="L72"/>
      <c r="M72" s="80" t="s">
        <v>60</v>
      </c>
    </row>
    <row r="73" spans="1:13" s="78" customFormat="1" ht="14.25">
      <c r="A73" s="76">
        <v>4</v>
      </c>
      <c r="B73" s="81" t="s">
        <v>67</v>
      </c>
      <c r="C73" s="3" t="s">
        <v>0</v>
      </c>
      <c r="D73" s="76"/>
      <c r="E73" s="76"/>
      <c r="F73" s="76"/>
      <c r="G73" s="76"/>
      <c r="H73" s="76"/>
      <c r="I73" s="46"/>
      <c r="J73" s="58">
        <v>375</v>
      </c>
      <c r="K73" s="77">
        <v>15</v>
      </c>
      <c r="L73"/>
      <c r="M73" s="80"/>
    </row>
    <row r="74" spans="1:13" s="78" customFormat="1" ht="14.25">
      <c r="A74" s="76">
        <v>5</v>
      </c>
      <c r="B74" s="88" t="s">
        <v>71</v>
      </c>
      <c r="C74" s="3" t="s">
        <v>0</v>
      </c>
      <c r="D74" s="76"/>
      <c r="E74" s="76"/>
      <c r="F74" s="76"/>
      <c r="G74" s="76"/>
      <c r="H74" s="76">
        <v>30</v>
      </c>
      <c r="I74" s="46"/>
      <c r="J74" s="58">
        <f>K74*25-(D74+E74+F74+G74+H74+I74)</f>
        <v>95</v>
      </c>
      <c r="K74" s="77">
        <v>5</v>
      </c>
      <c r="L74"/>
      <c r="M74" s="80" t="s">
        <v>60</v>
      </c>
    </row>
    <row r="75" spans="1:13" s="31" customFormat="1" ht="12.75" customHeight="1">
      <c r="A75" s="76">
        <v>6</v>
      </c>
      <c r="B75" s="22" t="s">
        <v>39</v>
      </c>
      <c r="C75" s="65" t="s">
        <v>0</v>
      </c>
      <c r="D75" s="65">
        <v>15</v>
      </c>
      <c r="E75" s="65"/>
      <c r="F75" s="65"/>
      <c r="G75" s="65"/>
      <c r="H75" s="65">
        <v>30</v>
      </c>
      <c r="I75" s="66"/>
      <c r="J75" s="58"/>
      <c r="K75" s="77">
        <v>4</v>
      </c>
      <c r="L75"/>
      <c r="M75" s="80" t="s">
        <v>60</v>
      </c>
    </row>
    <row r="76" spans="1:13" s="78" customFormat="1">
      <c r="A76" s="56"/>
      <c r="B76" s="69" t="str">
        <f>CONCATENATE("Razem godz. kontaktowych        ",SUM(D76:I76))</f>
        <v>Razem godz. kontaktowych        150</v>
      </c>
      <c r="C76" s="67">
        <f>COUNTIF(C71:C72,"E")</f>
        <v>0</v>
      </c>
      <c r="D76" s="34">
        <f>SUM(D71:D75)</f>
        <v>30</v>
      </c>
      <c r="E76" s="34">
        <f>SUM(E71:E75)</f>
        <v>30</v>
      </c>
      <c r="F76" s="34"/>
      <c r="G76" s="34">
        <f>SUM(G71:G75)</f>
        <v>0</v>
      </c>
      <c r="H76" s="34">
        <f>SUM(H71:H75)</f>
        <v>60</v>
      </c>
      <c r="I76" s="34">
        <f>SUM(I71:I75)</f>
        <v>30</v>
      </c>
      <c r="J76" s="72">
        <f>SUM(J71:J75)</f>
        <v>565</v>
      </c>
      <c r="K76" s="68">
        <f>SUM(K71:K75)</f>
        <v>30</v>
      </c>
      <c r="L76"/>
      <c r="M76" s="80"/>
    </row>
    <row r="77" spans="1:13" s="78" customFormat="1">
      <c r="A77" s="56"/>
      <c r="B77" s="52"/>
      <c r="C77" s="2"/>
      <c r="D77" s="50"/>
      <c r="E77" s="50"/>
      <c r="F77" s="50"/>
      <c r="G77" s="50"/>
      <c r="H77" s="50"/>
      <c r="I77" s="50"/>
      <c r="J77" s="60"/>
      <c r="K77" s="70"/>
      <c r="L77"/>
      <c r="M77" s="80"/>
    </row>
    <row r="78" spans="1:13" s="78" customFormat="1" ht="15">
      <c r="A78" s="6"/>
      <c r="B78" s="89" t="s">
        <v>70</v>
      </c>
      <c r="C78" s="96">
        <f>SUM(D18:I18)+SUM(D29:I29)+SUM(D41:I41)+SUM(D52:I52)+SUM(D65:I65)+SUM(D69:I69)+SUM(D76:I76)-G69</f>
        <v>2245</v>
      </c>
      <c r="J78" s="89" t="s">
        <v>82</v>
      </c>
      <c r="K78" s="94">
        <f>K76+K69+K65+K52+K41+K29+K18</f>
        <v>218</v>
      </c>
      <c r="L78"/>
      <c r="M78" s="80"/>
    </row>
    <row r="79" spans="1:13" s="78" customFormat="1">
      <c r="A79" s="6"/>
      <c r="J79" s="79"/>
      <c r="L79"/>
      <c r="M79" s="80"/>
    </row>
    <row r="80" spans="1:13" s="78" customFormat="1" ht="14.25">
      <c r="A80" s="6"/>
      <c r="B80" s="78" t="s">
        <v>72</v>
      </c>
      <c r="J80" s="79"/>
      <c r="L80"/>
      <c r="M80" s="80"/>
    </row>
    <row r="81" spans="1:13" s="78" customFormat="1" ht="14.25">
      <c r="A81" s="6"/>
      <c r="B81" s="78" t="s">
        <v>73</v>
      </c>
      <c r="J81" s="79"/>
      <c r="L81"/>
      <c r="M81" s="80"/>
    </row>
    <row r="82" spans="1:13" s="78" customFormat="1" ht="14.25">
      <c r="A82" s="6"/>
      <c r="B82" s="78" t="s">
        <v>74</v>
      </c>
      <c r="J82" s="79"/>
      <c r="M82" s="80"/>
    </row>
    <row r="83" spans="1:13" s="78" customFormat="1">
      <c r="A83" s="6"/>
      <c r="J83" s="79"/>
      <c r="M83" s="80"/>
    </row>
    <row r="84" spans="1:13" s="78" customFormat="1">
      <c r="A84" s="6"/>
      <c r="J84" s="79"/>
      <c r="M84" s="80"/>
    </row>
    <row r="85" spans="1:13" s="78" customFormat="1">
      <c r="A85" s="6"/>
      <c r="J85" s="79"/>
      <c r="M85" s="80"/>
    </row>
    <row r="86" spans="1:13" s="78" customFormat="1">
      <c r="A86" s="6"/>
      <c r="J86" s="79"/>
      <c r="M86" s="80"/>
    </row>
    <row r="87" spans="1:13" s="78" customFormat="1">
      <c r="A87" s="6"/>
      <c r="J87" s="79"/>
      <c r="M87" s="80"/>
    </row>
    <row r="88" spans="1:13" s="78" customFormat="1">
      <c r="A88" s="6"/>
      <c r="J88" s="79"/>
      <c r="M88" s="80"/>
    </row>
    <row r="89" spans="1:13" s="78" customFormat="1">
      <c r="A89" s="6"/>
      <c r="J89" s="79"/>
      <c r="M89" s="80"/>
    </row>
    <row r="90" spans="1:13" s="78" customFormat="1">
      <c r="A90" s="6"/>
      <c r="J90" s="79"/>
      <c r="M90" s="80"/>
    </row>
    <row r="91" spans="1:13" s="78" customFormat="1">
      <c r="A91" s="6"/>
      <c r="J91" s="79"/>
      <c r="M91" s="80"/>
    </row>
    <row r="92" spans="1:13" s="78" customFormat="1">
      <c r="A92" s="6"/>
      <c r="J92" s="79"/>
      <c r="M92" s="80"/>
    </row>
    <row r="93" spans="1:13" s="78" customFormat="1">
      <c r="A93" s="6"/>
      <c r="J93" s="79"/>
      <c r="M93" s="80"/>
    </row>
    <row r="94" spans="1:13" s="78" customFormat="1">
      <c r="A94" s="6"/>
      <c r="J94" s="79"/>
      <c r="M94" s="80"/>
    </row>
    <row r="95" spans="1:13" s="78" customFormat="1">
      <c r="A95" s="6"/>
      <c r="J95" s="79"/>
      <c r="M95" s="80"/>
    </row>
    <row r="96" spans="1:13" s="78" customFormat="1">
      <c r="A96" s="6"/>
      <c r="J96" s="79"/>
      <c r="M96" s="80"/>
    </row>
    <row r="97" spans="1:13" s="78" customFormat="1">
      <c r="A97" s="6"/>
      <c r="J97" s="79"/>
      <c r="M97" s="80"/>
    </row>
    <row r="98" spans="1:13" s="78" customFormat="1">
      <c r="A98" s="6"/>
      <c r="J98" s="79"/>
      <c r="M98" s="80"/>
    </row>
    <row r="99" spans="1:13" s="78" customFormat="1">
      <c r="A99" s="6"/>
      <c r="J99" s="79"/>
      <c r="M99" s="80"/>
    </row>
    <row r="100" spans="1:13" s="78" customFormat="1">
      <c r="A100" s="6"/>
      <c r="J100" s="79"/>
      <c r="M100" s="80"/>
    </row>
    <row r="101" spans="1:13" s="78" customFormat="1">
      <c r="A101" s="6"/>
      <c r="J101" s="79"/>
      <c r="M101" s="80"/>
    </row>
    <row r="102" spans="1:13" s="78" customFormat="1">
      <c r="A102" s="6"/>
      <c r="J102" s="79"/>
      <c r="M102" s="80"/>
    </row>
    <row r="103" spans="1:13" s="78" customFormat="1">
      <c r="A103" s="6"/>
      <c r="J103" s="79"/>
      <c r="M103" s="80"/>
    </row>
    <row r="104" spans="1:13" s="78" customFormat="1">
      <c r="A104" s="6"/>
      <c r="J104" s="79"/>
      <c r="M104" s="80"/>
    </row>
    <row r="105" spans="1:13" s="78" customFormat="1">
      <c r="A105" s="6"/>
      <c r="J105" s="79"/>
      <c r="M105" s="80"/>
    </row>
    <row r="106" spans="1:13" s="78" customFormat="1">
      <c r="A106" s="6"/>
      <c r="J106" s="79"/>
      <c r="M106" s="80"/>
    </row>
    <row r="107" spans="1:13" s="78" customFormat="1">
      <c r="A107" s="6"/>
      <c r="J107" s="79"/>
      <c r="M107" s="80"/>
    </row>
    <row r="108" spans="1:13" s="78" customFormat="1">
      <c r="A108" s="6"/>
      <c r="J108" s="79"/>
      <c r="M108" s="80"/>
    </row>
    <row r="109" spans="1:13" s="78" customFormat="1">
      <c r="A109" s="6"/>
      <c r="J109" s="79"/>
      <c r="M109" s="80"/>
    </row>
    <row r="110" spans="1:13" s="78" customFormat="1">
      <c r="A110" s="6"/>
      <c r="J110" s="79"/>
      <c r="M110" s="80"/>
    </row>
    <row r="111" spans="1:13" s="78" customFormat="1">
      <c r="A111" s="6"/>
      <c r="J111" s="79"/>
      <c r="M111" s="80"/>
    </row>
    <row r="112" spans="1:13" s="78" customFormat="1">
      <c r="A112" s="6"/>
      <c r="J112" s="79"/>
      <c r="M112" s="80"/>
    </row>
    <row r="113" spans="1:13" s="78" customFormat="1">
      <c r="A113" s="6"/>
      <c r="J113" s="79"/>
      <c r="M113" s="80"/>
    </row>
    <row r="114" spans="1:13" s="78" customFormat="1">
      <c r="A114" s="6"/>
      <c r="J114" s="79"/>
      <c r="M114" s="80"/>
    </row>
    <row r="115" spans="1:13" s="78" customFormat="1">
      <c r="A115" s="6"/>
      <c r="J115" s="79"/>
      <c r="M115" s="80"/>
    </row>
    <row r="116" spans="1:13" s="78" customFormat="1">
      <c r="A116" s="6"/>
      <c r="J116" s="79"/>
      <c r="M116" s="80"/>
    </row>
    <row r="117" spans="1:13" s="78" customFormat="1">
      <c r="A117" s="6"/>
      <c r="J117" s="79"/>
      <c r="M117" s="80"/>
    </row>
    <row r="118" spans="1:13" s="78" customFormat="1">
      <c r="A118" s="6"/>
      <c r="J118" s="79"/>
      <c r="M118" s="80"/>
    </row>
    <row r="119" spans="1:13" s="78" customFormat="1">
      <c r="A119" s="6"/>
      <c r="J119" s="79"/>
      <c r="M119" s="80"/>
    </row>
    <row r="120" spans="1:13" s="78" customFormat="1">
      <c r="A120" s="6"/>
      <c r="J120" s="79"/>
      <c r="M120" s="80"/>
    </row>
    <row r="121" spans="1:13" s="78" customFormat="1">
      <c r="A121" s="6"/>
      <c r="J121" s="79"/>
      <c r="M121" s="80"/>
    </row>
    <row r="122" spans="1:13" s="78" customFormat="1">
      <c r="A122" s="6"/>
      <c r="J122" s="79"/>
      <c r="M122" s="80"/>
    </row>
    <row r="123" spans="1:13" s="78" customFormat="1">
      <c r="A123" s="6"/>
      <c r="J123" s="79"/>
      <c r="M123" s="80"/>
    </row>
    <row r="124" spans="1:13" s="78" customFormat="1">
      <c r="A124" s="6"/>
      <c r="J124" s="79"/>
      <c r="M124" s="80"/>
    </row>
    <row r="125" spans="1:13" s="78" customFormat="1">
      <c r="A125" s="6"/>
      <c r="J125" s="79"/>
      <c r="M125" s="80"/>
    </row>
    <row r="126" spans="1:13" s="78" customFormat="1">
      <c r="A126" s="6"/>
      <c r="J126" s="79"/>
      <c r="M126" s="80"/>
    </row>
    <row r="127" spans="1:13" s="78" customFormat="1">
      <c r="A127" s="6"/>
      <c r="J127" s="79"/>
      <c r="M127" s="80"/>
    </row>
    <row r="128" spans="1:13" s="78" customFormat="1">
      <c r="A128" s="6"/>
      <c r="J128" s="79"/>
      <c r="M128" s="80"/>
    </row>
    <row r="129" spans="1:13" s="78" customFormat="1">
      <c r="A129" s="6"/>
      <c r="J129" s="79"/>
      <c r="M129" s="80"/>
    </row>
    <row r="130" spans="1:13" s="78" customFormat="1">
      <c r="A130" s="6"/>
      <c r="J130" s="79"/>
      <c r="M130" s="80"/>
    </row>
    <row r="131" spans="1:13" s="78" customFormat="1">
      <c r="A131" s="6"/>
      <c r="J131" s="79"/>
      <c r="M131" s="80"/>
    </row>
    <row r="132" spans="1:13" s="78" customFormat="1">
      <c r="A132" s="6"/>
      <c r="J132" s="79"/>
      <c r="M132" s="80"/>
    </row>
    <row r="133" spans="1:13" s="78" customFormat="1">
      <c r="A133" s="6"/>
      <c r="J133" s="79"/>
      <c r="M133" s="80"/>
    </row>
    <row r="134" spans="1:13" s="78" customFormat="1">
      <c r="A134" s="6"/>
      <c r="J134" s="79"/>
      <c r="M134" s="80"/>
    </row>
    <row r="135" spans="1:13" s="78" customFormat="1">
      <c r="A135" s="6"/>
      <c r="J135" s="79"/>
      <c r="M135" s="80"/>
    </row>
    <row r="136" spans="1:13" s="78" customFormat="1">
      <c r="A136" s="6"/>
      <c r="J136" s="79"/>
      <c r="M136" s="80"/>
    </row>
    <row r="137" spans="1:13" s="78" customFormat="1">
      <c r="A137" s="6"/>
      <c r="J137" s="79"/>
      <c r="M137" s="80"/>
    </row>
    <row r="138" spans="1:13" s="78" customFormat="1">
      <c r="A138" s="6"/>
      <c r="J138" s="79"/>
      <c r="M138" s="80"/>
    </row>
    <row r="139" spans="1:13" s="78" customFormat="1">
      <c r="A139" s="6"/>
      <c r="J139" s="79"/>
      <c r="M139" s="80"/>
    </row>
    <row r="140" spans="1:13" s="78" customFormat="1">
      <c r="A140" s="6"/>
      <c r="J140" s="79"/>
      <c r="M140" s="80"/>
    </row>
    <row r="141" spans="1:13" s="78" customFormat="1">
      <c r="A141" s="6"/>
      <c r="J141" s="79"/>
      <c r="M141" s="80"/>
    </row>
    <row r="142" spans="1:13" s="78" customFormat="1">
      <c r="A142" s="6"/>
      <c r="J142" s="79"/>
      <c r="M142" s="80"/>
    </row>
    <row r="143" spans="1:13" s="78" customFormat="1">
      <c r="A143" s="6"/>
      <c r="J143" s="79"/>
      <c r="M143" s="80"/>
    </row>
    <row r="144" spans="1:13" s="78" customFormat="1">
      <c r="A144" s="6"/>
      <c r="J144" s="79"/>
      <c r="M144" s="80"/>
    </row>
    <row r="145" spans="1:13" s="78" customFormat="1">
      <c r="A145" s="6"/>
      <c r="J145" s="79"/>
      <c r="M145" s="80"/>
    </row>
    <row r="146" spans="1:13" s="78" customFormat="1">
      <c r="A146" s="6"/>
      <c r="J146" s="79"/>
      <c r="M146" s="80"/>
    </row>
    <row r="147" spans="1:13" s="78" customFormat="1">
      <c r="A147" s="6"/>
      <c r="J147" s="79"/>
      <c r="M147" s="80"/>
    </row>
    <row r="148" spans="1:13" s="78" customFormat="1">
      <c r="A148" s="6"/>
      <c r="J148" s="79"/>
      <c r="M148" s="80"/>
    </row>
    <row r="149" spans="1:13" s="78" customFormat="1">
      <c r="A149" s="6"/>
      <c r="J149" s="79"/>
      <c r="M149" s="80"/>
    </row>
    <row r="150" spans="1:13" s="78" customFormat="1">
      <c r="A150" s="6"/>
      <c r="J150" s="79"/>
      <c r="M150" s="80"/>
    </row>
    <row r="151" spans="1:13" s="78" customFormat="1">
      <c r="A151" s="6"/>
      <c r="J151" s="79"/>
      <c r="M151" s="80"/>
    </row>
    <row r="152" spans="1:13" s="78" customFormat="1">
      <c r="A152" s="6"/>
      <c r="J152" s="79"/>
      <c r="M152" s="80"/>
    </row>
    <row r="153" spans="1:13" s="78" customFormat="1">
      <c r="A153" s="6"/>
      <c r="J153" s="79"/>
      <c r="M153" s="80"/>
    </row>
    <row r="154" spans="1:13" s="78" customFormat="1">
      <c r="A154" s="6"/>
      <c r="J154" s="79"/>
      <c r="M154" s="80"/>
    </row>
    <row r="155" spans="1:13" s="78" customFormat="1">
      <c r="A155" s="6"/>
      <c r="J155" s="79"/>
      <c r="M155" s="80"/>
    </row>
    <row r="156" spans="1:13" s="78" customFormat="1">
      <c r="A156" s="6"/>
      <c r="J156" s="79"/>
      <c r="M156" s="80"/>
    </row>
    <row r="157" spans="1:13" s="78" customFormat="1">
      <c r="A157" s="6"/>
      <c r="J157" s="79"/>
      <c r="M157" s="80"/>
    </row>
    <row r="158" spans="1:13" s="78" customFormat="1">
      <c r="A158" s="6"/>
      <c r="J158" s="79"/>
      <c r="M158" s="80"/>
    </row>
  </sheetData>
  <mergeCells count="4">
    <mergeCell ref="A6:A7"/>
    <mergeCell ref="B6:B7"/>
    <mergeCell ref="C6:C7"/>
    <mergeCell ref="D6:J6"/>
  </mergeCells>
  <pageMargins left="0.25" right="0.25" top="0.75" bottom="0.75" header="0.3" footer="0.3"/>
  <pageSetup paperSize="9" scale="69" orientation="portrait" r:id="rId1"/>
  <headerFooter alignWithMargins="0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8"/>
  <sheetViews>
    <sheetView zoomScale="145" zoomScaleNormal="145" zoomScalePageLayoutView="115" workbookViewId="0">
      <pane ySplit="7" topLeftCell="A26" activePane="bottomLeft" state="frozen"/>
      <selection pane="bottomLeft" activeCell="M1" sqref="M1:O1048576"/>
    </sheetView>
  </sheetViews>
  <sheetFormatPr defaultRowHeight="12.75"/>
  <cols>
    <col min="1" max="1" width="3.140625" style="6" customWidth="1"/>
    <col min="2" max="2" width="45.140625" customWidth="1"/>
    <col min="3" max="3" width="8.85546875" customWidth="1"/>
    <col min="4" max="4" width="7.5703125" bestFit="1" customWidth="1"/>
    <col min="5" max="5" width="4.5703125" bestFit="1" customWidth="1"/>
    <col min="6" max="6" width="5.42578125" bestFit="1" customWidth="1"/>
    <col min="7" max="7" width="6" customWidth="1"/>
    <col min="8" max="8" width="4.42578125" customWidth="1"/>
    <col min="9" max="9" width="3.5703125" bestFit="1" customWidth="1"/>
    <col min="10" max="10" width="5.42578125" style="57" bestFit="1" customWidth="1"/>
    <col min="11" max="11" width="7.28515625" customWidth="1"/>
    <col min="12" max="12" width="2.85546875" customWidth="1"/>
  </cols>
  <sheetData>
    <row r="2" spans="1:12" ht="15.75">
      <c r="A2" s="71" t="s">
        <v>54</v>
      </c>
    </row>
    <row r="3" spans="1:12">
      <c r="A3" s="25" t="s">
        <v>49</v>
      </c>
    </row>
    <row r="4" spans="1:12">
      <c r="A4" s="95" t="s">
        <v>96</v>
      </c>
      <c r="B4" s="93"/>
    </row>
    <row r="5" spans="1:12">
      <c r="A5" s="59" t="s">
        <v>91</v>
      </c>
    </row>
    <row r="6" spans="1:12" s="27" customFormat="1" ht="16.5">
      <c r="A6" s="102" t="s">
        <v>29</v>
      </c>
      <c r="B6" s="103" t="s">
        <v>30</v>
      </c>
      <c r="C6" s="104" t="s">
        <v>32</v>
      </c>
      <c r="D6" s="105" t="s">
        <v>31</v>
      </c>
      <c r="E6" s="106"/>
      <c r="F6" s="106"/>
      <c r="G6" s="106"/>
      <c r="H6" s="106"/>
      <c r="I6" s="106"/>
      <c r="J6" s="107"/>
      <c r="K6" s="61" t="s">
        <v>51</v>
      </c>
      <c r="L6"/>
    </row>
    <row r="7" spans="1:12" s="27" customFormat="1" ht="16.5">
      <c r="A7" s="102"/>
      <c r="B7" s="103"/>
      <c r="C7" s="104"/>
      <c r="D7" s="90" t="s">
        <v>33</v>
      </c>
      <c r="E7" s="90" t="s">
        <v>34</v>
      </c>
      <c r="F7" s="90" t="s">
        <v>35</v>
      </c>
      <c r="G7" s="90" t="s">
        <v>36</v>
      </c>
      <c r="H7" s="90" t="s">
        <v>1</v>
      </c>
      <c r="I7" s="90" t="s">
        <v>4</v>
      </c>
      <c r="J7" s="90" t="s">
        <v>46</v>
      </c>
      <c r="K7" s="62" t="s">
        <v>50</v>
      </c>
      <c r="L7"/>
    </row>
    <row r="8" spans="1:12" s="27" customFormat="1" ht="14.25" customHeight="1">
      <c r="A8" s="16" t="s">
        <v>14</v>
      </c>
      <c r="B8" s="28"/>
      <c r="C8" s="28"/>
      <c r="D8" s="28"/>
      <c r="E8" s="28"/>
      <c r="F8" s="28"/>
      <c r="G8" s="28"/>
      <c r="H8" s="28"/>
      <c r="I8" s="28"/>
      <c r="K8" s="28"/>
      <c r="L8"/>
    </row>
    <row r="9" spans="1:12" s="31" customFormat="1" ht="12.75" customHeight="1">
      <c r="A9" s="29">
        <v>1</v>
      </c>
      <c r="B9" s="7" t="s">
        <v>6</v>
      </c>
      <c r="C9" s="3" t="s">
        <v>2</v>
      </c>
      <c r="D9" s="77">
        <v>16</v>
      </c>
      <c r="E9" s="77">
        <v>16</v>
      </c>
      <c r="F9" s="77"/>
      <c r="G9" s="30"/>
      <c r="H9" s="30"/>
      <c r="I9" s="30"/>
      <c r="J9" s="58">
        <f t="shared" ref="J9:J18" si="0">K9*25-(D9+E9+F9+G9+H9+I9)</f>
        <v>93</v>
      </c>
      <c r="K9" s="77">
        <v>5</v>
      </c>
      <c r="L9"/>
    </row>
    <row r="10" spans="1:12" s="31" customFormat="1" ht="12.75" customHeight="1">
      <c r="A10" s="29">
        <v>2</v>
      </c>
      <c r="B10" s="8" t="s">
        <v>7</v>
      </c>
      <c r="C10" s="4" t="s">
        <v>2</v>
      </c>
      <c r="D10" s="15">
        <v>16</v>
      </c>
      <c r="E10" s="15">
        <v>16</v>
      </c>
      <c r="F10" s="15"/>
      <c r="G10" s="30"/>
      <c r="H10" s="30"/>
      <c r="I10" s="30"/>
      <c r="J10" s="58">
        <f t="shared" si="0"/>
        <v>93</v>
      </c>
      <c r="K10" s="77">
        <v>5</v>
      </c>
      <c r="L10"/>
    </row>
    <row r="11" spans="1:12" s="31" customFormat="1" ht="12.75" customHeight="1">
      <c r="A11" s="29">
        <v>3</v>
      </c>
      <c r="B11" s="8" t="s">
        <v>62</v>
      </c>
      <c r="C11" s="4" t="s">
        <v>0</v>
      </c>
      <c r="D11" s="15">
        <v>8</v>
      </c>
      <c r="E11" s="15"/>
      <c r="F11" s="83">
        <v>24</v>
      </c>
      <c r="G11" s="84"/>
      <c r="H11" s="30"/>
      <c r="I11" s="30"/>
      <c r="J11" s="58">
        <f t="shared" si="0"/>
        <v>93</v>
      </c>
      <c r="K11" s="77">
        <v>5</v>
      </c>
      <c r="L11"/>
    </row>
    <row r="12" spans="1:12" s="31" customFormat="1" ht="12.75" customHeight="1">
      <c r="A12" s="32">
        <v>4</v>
      </c>
      <c r="B12" s="7" t="s">
        <v>8</v>
      </c>
      <c r="C12" s="3" t="s">
        <v>0</v>
      </c>
      <c r="D12" s="77">
        <v>8</v>
      </c>
      <c r="E12" s="77">
        <v>8</v>
      </c>
      <c r="F12" s="77"/>
      <c r="G12" s="30"/>
      <c r="H12" s="30"/>
      <c r="I12" s="30"/>
      <c r="J12" s="58">
        <f t="shared" si="0"/>
        <v>59</v>
      </c>
      <c r="K12" s="77">
        <v>3</v>
      </c>
      <c r="L12"/>
    </row>
    <row r="13" spans="1:12" s="31" customFormat="1" ht="12.75" customHeight="1">
      <c r="A13" s="29">
        <v>5</v>
      </c>
      <c r="B13" s="7" t="s">
        <v>9</v>
      </c>
      <c r="C13" s="3" t="s">
        <v>2</v>
      </c>
      <c r="D13" s="77">
        <v>16</v>
      </c>
      <c r="E13" s="77">
        <v>8</v>
      </c>
      <c r="F13" s="83">
        <v>16</v>
      </c>
      <c r="G13" s="84"/>
      <c r="H13" s="30"/>
      <c r="I13" s="30"/>
      <c r="J13" s="58">
        <f t="shared" si="0"/>
        <v>110</v>
      </c>
      <c r="K13" s="77">
        <v>6</v>
      </c>
      <c r="L13"/>
    </row>
    <row r="14" spans="1:12" s="78" customFormat="1" ht="12.75" customHeight="1">
      <c r="A14" s="32">
        <v>6</v>
      </c>
      <c r="B14" s="11" t="s">
        <v>23</v>
      </c>
      <c r="C14" s="77" t="s">
        <v>0</v>
      </c>
      <c r="D14" s="76">
        <v>8</v>
      </c>
      <c r="E14" s="26"/>
      <c r="F14" s="26"/>
      <c r="G14" s="26">
        <v>16</v>
      </c>
      <c r="H14" s="39"/>
      <c r="I14" s="39"/>
      <c r="J14" s="58">
        <f>K14*25-(D14+E14+F14+G14+H14+I14)</f>
        <v>51</v>
      </c>
      <c r="K14" s="77">
        <v>3</v>
      </c>
      <c r="L14"/>
    </row>
    <row r="15" spans="1:12" s="31" customFormat="1" ht="12.75" customHeight="1">
      <c r="A15" s="76">
        <v>7</v>
      </c>
      <c r="B15" s="88" t="s">
        <v>22</v>
      </c>
      <c r="C15" s="3" t="s">
        <v>0</v>
      </c>
      <c r="D15" s="3">
        <v>10</v>
      </c>
      <c r="E15" s="3"/>
      <c r="F15" s="3"/>
      <c r="G15" s="3"/>
      <c r="H15" s="3"/>
      <c r="I15" s="54"/>
      <c r="J15" s="58">
        <f>K15*25-(D15+E15+F15+G15+H15+I15)</f>
        <v>15</v>
      </c>
      <c r="K15" s="77">
        <v>1</v>
      </c>
      <c r="L15"/>
    </row>
    <row r="16" spans="1:12" s="78" customFormat="1" ht="12.75" customHeight="1">
      <c r="A16" s="32">
        <v>8</v>
      </c>
      <c r="B16" s="9" t="s">
        <v>37</v>
      </c>
      <c r="C16" s="5" t="s">
        <v>0</v>
      </c>
      <c r="D16" s="26"/>
      <c r="E16" s="26">
        <v>16</v>
      </c>
      <c r="F16" s="26"/>
      <c r="G16" s="26"/>
      <c r="H16" s="39"/>
      <c r="I16" s="39"/>
      <c r="J16" s="58"/>
      <c r="K16" s="77">
        <v>0</v>
      </c>
      <c r="L16"/>
    </row>
    <row r="17" spans="1:12" s="31" customFormat="1" ht="12.75" customHeight="1">
      <c r="A17" s="32">
        <v>9</v>
      </c>
      <c r="B17" s="8" t="s">
        <v>24</v>
      </c>
      <c r="C17" s="4" t="s">
        <v>0</v>
      </c>
      <c r="D17" s="15"/>
      <c r="E17" s="15">
        <v>16</v>
      </c>
      <c r="F17" s="15"/>
      <c r="G17" s="30"/>
      <c r="H17" s="30"/>
      <c r="I17" s="30"/>
      <c r="J17" s="58">
        <f t="shared" si="0"/>
        <v>34</v>
      </c>
      <c r="K17" s="77">
        <v>2</v>
      </c>
      <c r="L17"/>
    </row>
    <row r="18" spans="1:12" s="31" customFormat="1" ht="12.75" customHeight="1">
      <c r="A18" s="33"/>
      <c r="B18" s="13" t="str">
        <f>CONCATENATE("Razem godz. kontaktowych        ",SUM(D18:I18))</f>
        <v>Razem godz. kontaktowych        218</v>
      </c>
      <c r="C18" s="14"/>
      <c r="D18" s="34">
        <f>SUM(D9:D17)</f>
        <v>82</v>
      </c>
      <c r="E18" s="34">
        <f>SUM(E9:E17)</f>
        <v>80</v>
      </c>
      <c r="F18" s="34">
        <f>SUM(F9:F17)</f>
        <v>40</v>
      </c>
      <c r="G18" s="34">
        <f>SUM(G9:G17)</f>
        <v>16</v>
      </c>
      <c r="H18" s="34"/>
      <c r="I18" s="34"/>
      <c r="J18" s="72">
        <f t="shared" si="0"/>
        <v>532</v>
      </c>
      <c r="K18" s="63">
        <f>SUM(K9:K17)</f>
        <v>30</v>
      </c>
      <c r="L18"/>
    </row>
    <row r="19" spans="1:12" s="78" customFormat="1" ht="12.75" customHeight="1">
      <c r="A19" s="35" t="s">
        <v>10</v>
      </c>
      <c r="B19" s="36"/>
      <c r="C19" s="37"/>
      <c r="K19" s="64"/>
      <c r="L19"/>
    </row>
    <row r="20" spans="1:12" s="78" customFormat="1" ht="12.75" customHeight="1">
      <c r="A20" s="38">
        <v>1</v>
      </c>
      <c r="B20" s="10" t="s">
        <v>28</v>
      </c>
      <c r="C20" s="1" t="s">
        <v>2</v>
      </c>
      <c r="D20" s="26">
        <v>8</v>
      </c>
      <c r="E20" s="26"/>
      <c r="F20" s="85">
        <v>16</v>
      </c>
      <c r="G20" s="85"/>
      <c r="H20" s="39"/>
      <c r="I20" s="39"/>
      <c r="J20" s="58">
        <f t="shared" ref="J20:J29" si="1">K20*25-(D20+E20+F20+G20+H20+I20)</f>
        <v>76</v>
      </c>
      <c r="K20" s="77">
        <v>4</v>
      </c>
      <c r="L20"/>
    </row>
    <row r="21" spans="1:12" s="41" customFormat="1" ht="12.75" customHeight="1">
      <c r="A21" s="32">
        <f>A20+1</f>
        <v>2</v>
      </c>
      <c r="B21" s="7" t="s">
        <v>5</v>
      </c>
      <c r="C21" s="3" t="s">
        <v>2</v>
      </c>
      <c r="D21" s="77">
        <v>16</v>
      </c>
      <c r="E21" s="77">
        <v>16</v>
      </c>
      <c r="F21" s="77"/>
      <c r="G21" s="77"/>
      <c r="H21" s="40"/>
      <c r="I21" s="40"/>
      <c r="J21" s="58">
        <f t="shared" si="1"/>
        <v>93</v>
      </c>
      <c r="K21" s="77">
        <v>5</v>
      </c>
      <c r="L21"/>
    </row>
    <row r="22" spans="1:12" s="78" customFormat="1" ht="12.75" customHeight="1">
      <c r="A22" s="32">
        <v>3</v>
      </c>
      <c r="B22" s="12" t="s">
        <v>11</v>
      </c>
      <c r="C22" s="77" t="s">
        <v>0</v>
      </c>
      <c r="D22" s="26">
        <v>8</v>
      </c>
      <c r="E22" s="26"/>
      <c r="F22" s="26"/>
      <c r="G22" s="26">
        <v>16</v>
      </c>
      <c r="H22" s="39"/>
      <c r="I22" s="39"/>
      <c r="J22" s="58">
        <f t="shared" si="1"/>
        <v>51</v>
      </c>
      <c r="K22" s="77">
        <v>3</v>
      </c>
      <c r="L22"/>
    </row>
    <row r="23" spans="1:12" s="78" customFormat="1">
      <c r="A23" s="76">
        <v>4</v>
      </c>
      <c r="B23" s="19" t="s">
        <v>59</v>
      </c>
      <c r="C23" s="3" t="s">
        <v>2</v>
      </c>
      <c r="D23" s="76">
        <v>16</v>
      </c>
      <c r="E23" s="76">
        <v>8</v>
      </c>
      <c r="F23" s="76"/>
      <c r="G23" s="76"/>
      <c r="H23" s="76">
        <v>8</v>
      </c>
      <c r="I23" s="46"/>
      <c r="J23" s="58">
        <f>K23*25-(D23+E23+F23+G23+H23+I23)</f>
        <v>68</v>
      </c>
      <c r="K23" s="77">
        <v>4</v>
      </c>
      <c r="L23"/>
    </row>
    <row r="24" spans="1:12" s="78" customFormat="1" ht="12.75" customHeight="1">
      <c r="A24" s="32">
        <v>5</v>
      </c>
      <c r="B24" s="11" t="s">
        <v>12</v>
      </c>
      <c r="C24" s="77" t="s">
        <v>2</v>
      </c>
      <c r="D24" s="26">
        <v>16</v>
      </c>
      <c r="E24" s="26"/>
      <c r="F24" s="85">
        <v>16</v>
      </c>
      <c r="G24" s="85"/>
      <c r="H24" s="39"/>
      <c r="I24" s="39"/>
      <c r="J24" s="58">
        <f t="shared" si="1"/>
        <v>93</v>
      </c>
      <c r="K24" s="77">
        <v>5</v>
      </c>
      <c r="L24"/>
    </row>
    <row r="25" spans="1:12" s="78" customFormat="1" ht="12.75" customHeight="1">
      <c r="A25" s="32">
        <v>6</v>
      </c>
      <c r="B25" s="23" t="s">
        <v>21</v>
      </c>
      <c r="C25" s="1" t="s">
        <v>0</v>
      </c>
      <c r="D25" s="26">
        <v>8</v>
      </c>
      <c r="E25" s="26"/>
      <c r="F25" s="26"/>
      <c r="G25" s="26">
        <v>16</v>
      </c>
      <c r="H25" s="39"/>
      <c r="I25" s="39"/>
      <c r="J25" s="58">
        <f t="shared" si="1"/>
        <v>51</v>
      </c>
      <c r="K25" s="77">
        <v>3</v>
      </c>
      <c r="L25"/>
    </row>
    <row r="26" spans="1:12" s="78" customFormat="1" ht="15" customHeight="1">
      <c r="A26" s="76">
        <v>7</v>
      </c>
      <c r="B26" s="19" t="s">
        <v>68</v>
      </c>
      <c r="C26" s="3" t="s">
        <v>0</v>
      </c>
      <c r="D26" s="76">
        <v>8</v>
      </c>
      <c r="E26" s="76"/>
      <c r="F26" s="76"/>
      <c r="G26" s="86">
        <v>16</v>
      </c>
      <c r="H26" s="86"/>
      <c r="I26" s="46"/>
      <c r="J26" s="58">
        <f>K26*25-(D26+E26+F26+G26+H26+I26)</f>
        <v>76</v>
      </c>
      <c r="K26" s="77">
        <v>4</v>
      </c>
      <c r="L26"/>
    </row>
    <row r="27" spans="1:12" s="78" customFormat="1" ht="12.75" customHeight="1">
      <c r="A27" s="32">
        <v>8</v>
      </c>
      <c r="B27" s="9" t="s">
        <v>37</v>
      </c>
      <c r="C27" s="5" t="s">
        <v>0</v>
      </c>
      <c r="D27" s="26"/>
      <c r="E27" s="26">
        <v>16</v>
      </c>
      <c r="F27" s="26"/>
      <c r="G27" s="26"/>
      <c r="H27" s="39"/>
      <c r="I27" s="39"/>
      <c r="J27" s="58"/>
      <c r="K27" s="77">
        <v>0</v>
      </c>
      <c r="L27"/>
    </row>
    <row r="28" spans="1:12" s="78" customFormat="1" ht="12.75" customHeight="1">
      <c r="A28" s="32">
        <v>9</v>
      </c>
      <c r="B28" s="24" t="s">
        <v>25</v>
      </c>
      <c r="C28" s="1" t="s">
        <v>0</v>
      </c>
      <c r="D28" s="26"/>
      <c r="E28" s="26">
        <v>16</v>
      </c>
      <c r="F28" s="26"/>
      <c r="G28" s="26"/>
      <c r="H28" s="39"/>
      <c r="I28" s="39"/>
      <c r="J28" s="58">
        <f t="shared" si="1"/>
        <v>34</v>
      </c>
      <c r="K28" s="77">
        <v>2</v>
      </c>
      <c r="L28"/>
    </row>
    <row r="29" spans="1:12" s="78" customFormat="1" ht="12.75" customHeight="1">
      <c r="A29" s="76"/>
      <c r="B29" s="17" t="str">
        <f>CONCATENATE("Razem godz. kontaktowych        ",SUM(D29:I29))</f>
        <v>Razem godz. kontaktowych        224</v>
      </c>
      <c r="C29" s="18"/>
      <c r="D29" s="42">
        <f>SUM(D20:D28)</f>
        <v>80</v>
      </c>
      <c r="E29" s="42">
        <f>SUM(E20:E28)</f>
        <v>56</v>
      </c>
      <c r="F29" s="42">
        <f>SUM(F20:F28)</f>
        <v>32</v>
      </c>
      <c r="G29" s="42">
        <f>SUM(G20:G28)</f>
        <v>48</v>
      </c>
      <c r="H29" s="42">
        <f>SUM(H20:H28)</f>
        <v>8</v>
      </c>
      <c r="I29" s="42"/>
      <c r="J29" s="72">
        <f t="shared" si="1"/>
        <v>526</v>
      </c>
      <c r="K29" s="42">
        <f>SUM(K20:K28)</f>
        <v>30</v>
      </c>
      <c r="L29"/>
    </row>
    <row r="30" spans="1:12" s="78" customFormat="1">
      <c r="A30" s="43" t="s">
        <v>13</v>
      </c>
      <c r="C30" s="44"/>
      <c r="D30" s="45"/>
      <c r="K30" s="45"/>
      <c r="L30"/>
    </row>
    <row r="31" spans="1:12" s="78" customFormat="1" ht="15">
      <c r="A31" s="76">
        <v>1</v>
      </c>
      <c r="B31" s="20" t="s">
        <v>27</v>
      </c>
      <c r="C31" s="3" t="s">
        <v>2</v>
      </c>
      <c r="D31" s="76">
        <v>8</v>
      </c>
      <c r="E31" s="76"/>
      <c r="F31" s="85">
        <v>16</v>
      </c>
      <c r="G31" s="85"/>
      <c r="H31" s="76"/>
      <c r="I31" s="46"/>
      <c r="J31" s="58">
        <f t="shared" ref="J31:J41" si="2">K31*25-(D31+E31+F31+G31+H31+I31)</f>
        <v>51</v>
      </c>
      <c r="K31" s="77">
        <v>3</v>
      </c>
      <c r="L31"/>
    </row>
    <row r="32" spans="1:12" s="78" customFormat="1" ht="12.75" customHeight="1">
      <c r="A32" s="76">
        <v>2</v>
      </c>
      <c r="B32" s="19" t="s">
        <v>20</v>
      </c>
      <c r="C32" s="3" t="s">
        <v>2</v>
      </c>
      <c r="D32" s="77">
        <v>8</v>
      </c>
      <c r="E32" s="76"/>
      <c r="F32" s="76">
        <v>16</v>
      </c>
      <c r="G32" s="85"/>
      <c r="H32" s="76"/>
      <c r="I32" s="46"/>
      <c r="J32" s="58">
        <f>K32*25-(D32+E32+F32+G32+H32+I32)</f>
        <v>76</v>
      </c>
      <c r="K32" s="77">
        <v>4</v>
      </c>
      <c r="L32"/>
    </row>
    <row r="33" spans="1:14" s="78" customFormat="1">
      <c r="A33" s="76">
        <v>3</v>
      </c>
      <c r="B33" s="19" t="s">
        <v>3</v>
      </c>
      <c r="C33" s="3" t="s">
        <v>0</v>
      </c>
      <c r="D33" s="26">
        <v>8</v>
      </c>
      <c r="E33" s="76"/>
      <c r="F33" s="76"/>
      <c r="G33" s="76">
        <v>16</v>
      </c>
      <c r="H33" s="76"/>
      <c r="I33" s="46"/>
      <c r="J33" s="58">
        <f t="shared" si="2"/>
        <v>51</v>
      </c>
      <c r="K33" s="77">
        <v>3</v>
      </c>
      <c r="L33"/>
    </row>
    <row r="34" spans="1:14" s="78" customFormat="1" ht="15">
      <c r="A34" s="76">
        <v>4</v>
      </c>
      <c r="B34" s="19" t="s">
        <v>40</v>
      </c>
      <c r="C34" s="3" t="s">
        <v>0</v>
      </c>
      <c r="D34" s="76">
        <v>8</v>
      </c>
      <c r="E34" s="76"/>
      <c r="F34" s="86">
        <v>8</v>
      </c>
      <c r="G34" s="86"/>
      <c r="H34" s="76"/>
      <c r="I34" s="46"/>
      <c r="J34" s="58">
        <f t="shared" si="2"/>
        <v>34</v>
      </c>
      <c r="K34" s="77">
        <v>2</v>
      </c>
      <c r="L34"/>
    </row>
    <row r="35" spans="1:14" s="78" customFormat="1" ht="15">
      <c r="A35" s="76">
        <v>5</v>
      </c>
      <c r="B35" s="19" t="s">
        <v>19</v>
      </c>
      <c r="C35" s="3" t="s">
        <v>2</v>
      </c>
      <c r="D35" s="76">
        <v>8</v>
      </c>
      <c r="E35" s="76"/>
      <c r="F35" s="86">
        <v>16</v>
      </c>
      <c r="G35" s="86"/>
      <c r="H35" s="76"/>
      <c r="I35" s="46"/>
      <c r="J35" s="58">
        <f t="shared" si="2"/>
        <v>51</v>
      </c>
      <c r="K35" s="77">
        <v>3</v>
      </c>
      <c r="L35"/>
    </row>
    <row r="36" spans="1:14" s="78" customFormat="1" ht="15">
      <c r="A36" s="76">
        <v>6</v>
      </c>
      <c r="B36" s="19" t="s">
        <v>94</v>
      </c>
      <c r="C36" s="3" t="s">
        <v>0</v>
      </c>
      <c r="D36" s="76">
        <v>8</v>
      </c>
      <c r="E36" s="101"/>
      <c r="F36" s="85">
        <v>16</v>
      </c>
      <c r="G36" s="100"/>
      <c r="H36" s="76"/>
      <c r="I36" s="46"/>
      <c r="J36" s="58">
        <f t="shared" si="2"/>
        <v>51</v>
      </c>
      <c r="K36" s="77">
        <v>3</v>
      </c>
      <c r="L36"/>
      <c r="N36" s="99"/>
    </row>
    <row r="37" spans="1:14" s="78" customFormat="1" ht="15">
      <c r="A37" s="76">
        <v>6</v>
      </c>
      <c r="B37" s="19" t="s">
        <v>69</v>
      </c>
      <c r="C37" s="3" t="s">
        <v>0</v>
      </c>
      <c r="D37" s="76">
        <v>8</v>
      </c>
      <c r="E37" s="76"/>
      <c r="F37" s="85">
        <v>16</v>
      </c>
      <c r="G37" s="85"/>
      <c r="H37" s="46"/>
      <c r="I37" s="46"/>
      <c r="J37" s="58">
        <f t="shared" si="2"/>
        <v>51</v>
      </c>
      <c r="K37" s="77">
        <v>3</v>
      </c>
      <c r="L37"/>
    </row>
    <row r="38" spans="1:14" s="78" customFormat="1" ht="14.25">
      <c r="A38" s="76">
        <v>7</v>
      </c>
      <c r="B38" s="88" t="s">
        <v>55</v>
      </c>
      <c r="C38" s="3" t="s">
        <v>0</v>
      </c>
      <c r="D38" s="76">
        <v>18</v>
      </c>
      <c r="E38" s="76"/>
      <c r="F38" s="76"/>
      <c r="G38" s="76"/>
      <c r="H38" s="76"/>
      <c r="I38" s="46"/>
      <c r="J38" s="58">
        <f>K38*25-(D38+E38+F38+G38+H38+I38)</f>
        <v>32</v>
      </c>
      <c r="K38" s="77">
        <v>2</v>
      </c>
      <c r="L38"/>
    </row>
    <row r="39" spans="1:14" s="78" customFormat="1">
      <c r="A39" s="76">
        <v>8</v>
      </c>
      <c r="B39" s="20" t="s">
        <v>26</v>
      </c>
      <c r="C39" s="3" t="s">
        <v>0</v>
      </c>
      <c r="D39" s="76"/>
      <c r="E39" s="76">
        <v>16</v>
      </c>
      <c r="F39" s="76"/>
      <c r="G39" s="76"/>
      <c r="H39" s="76"/>
      <c r="I39" s="46"/>
      <c r="J39" s="58">
        <f t="shared" si="2"/>
        <v>34</v>
      </c>
      <c r="K39" s="77">
        <v>2</v>
      </c>
      <c r="L39"/>
    </row>
    <row r="40" spans="1:14" s="78" customFormat="1">
      <c r="A40" s="76">
        <v>9</v>
      </c>
      <c r="B40" s="20" t="s">
        <v>57</v>
      </c>
      <c r="C40" s="3" t="s">
        <v>2</v>
      </c>
      <c r="D40" s="76">
        <v>16</v>
      </c>
      <c r="E40" s="76">
        <v>16</v>
      </c>
      <c r="F40" s="76"/>
      <c r="G40" s="76"/>
      <c r="H40" s="46"/>
      <c r="I40" s="46"/>
      <c r="J40" s="58">
        <f>K40*25-(D40+E40+F40+G40+H40+I40)</f>
        <v>93</v>
      </c>
      <c r="K40" s="77">
        <v>5</v>
      </c>
      <c r="L40"/>
    </row>
    <row r="41" spans="1:14" s="78" customFormat="1">
      <c r="A41" s="76"/>
      <c r="B41" s="47" t="str">
        <f>CONCATENATE("Razem godz. kontaktowych        ",SUM(D41:I41))</f>
        <v>Razem godz. kontaktowych        226</v>
      </c>
      <c r="C41" s="21"/>
      <c r="D41" s="48">
        <f>SUM(D31:D40)</f>
        <v>90</v>
      </c>
      <c r="E41" s="48">
        <f>SUM(E31:E40)</f>
        <v>32</v>
      </c>
      <c r="F41" s="48">
        <f>SUM(F31:F40)</f>
        <v>88</v>
      </c>
      <c r="G41" s="48">
        <f>SUM(G31:G40)</f>
        <v>16</v>
      </c>
      <c r="H41" s="48">
        <f>SUM(H31:H40)</f>
        <v>0</v>
      </c>
      <c r="I41" s="48"/>
      <c r="J41" s="72">
        <f t="shared" si="2"/>
        <v>524</v>
      </c>
      <c r="K41" s="55">
        <f>SUM(K31:K40)</f>
        <v>30</v>
      </c>
      <c r="L41"/>
    </row>
    <row r="42" spans="1:14" s="78" customFormat="1">
      <c r="A42" s="43" t="s">
        <v>15</v>
      </c>
      <c r="B42" s="49"/>
      <c r="C42" s="2"/>
      <c r="K42" s="50"/>
      <c r="L42"/>
    </row>
    <row r="43" spans="1:14" s="78" customFormat="1">
      <c r="A43" s="76">
        <v>1</v>
      </c>
      <c r="B43" s="20" t="s">
        <v>64</v>
      </c>
      <c r="C43" s="3" t="s">
        <v>2</v>
      </c>
      <c r="D43" s="76">
        <v>8</v>
      </c>
      <c r="E43" s="76"/>
      <c r="F43" s="76"/>
      <c r="G43" s="76">
        <v>16</v>
      </c>
      <c r="H43" s="46"/>
      <c r="I43" s="46"/>
      <c r="J43" s="58">
        <f t="shared" ref="J43:J49" si="3">K43*25-(D43+E43+F43+G43+H43+I43)</f>
        <v>76</v>
      </c>
      <c r="K43" s="77">
        <v>4</v>
      </c>
      <c r="L43"/>
    </row>
    <row r="44" spans="1:14" s="78" customFormat="1" ht="15" customHeight="1">
      <c r="A44" s="76">
        <v>2</v>
      </c>
      <c r="B44" s="19" t="s">
        <v>75</v>
      </c>
      <c r="C44" s="3" t="s">
        <v>0</v>
      </c>
      <c r="D44" s="76">
        <v>8</v>
      </c>
      <c r="E44" s="76"/>
      <c r="F44" s="76"/>
      <c r="G44" s="76"/>
      <c r="H44" s="76">
        <v>16</v>
      </c>
      <c r="I44" s="46"/>
      <c r="J44" s="58">
        <f t="shared" si="3"/>
        <v>51</v>
      </c>
      <c r="K44" s="77">
        <v>3</v>
      </c>
      <c r="L44"/>
    </row>
    <row r="45" spans="1:14" s="78" customFormat="1" ht="15" customHeight="1">
      <c r="A45" s="76">
        <v>3</v>
      </c>
      <c r="B45" s="19" t="s">
        <v>76</v>
      </c>
      <c r="C45" s="3" t="s">
        <v>0</v>
      </c>
      <c r="D45" s="76">
        <v>8</v>
      </c>
      <c r="E45" s="76"/>
      <c r="F45" s="76"/>
      <c r="G45" s="76"/>
      <c r="H45" s="76">
        <v>16</v>
      </c>
      <c r="I45" s="46"/>
      <c r="J45" s="58">
        <f t="shared" si="3"/>
        <v>51</v>
      </c>
      <c r="K45" s="77">
        <v>3</v>
      </c>
      <c r="L45"/>
    </row>
    <row r="46" spans="1:14" s="78" customFormat="1" ht="15">
      <c r="A46" s="76">
        <v>4</v>
      </c>
      <c r="B46" s="19" t="s">
        <v>77</v>
      </c>
      <c r="C46" s="3" t="s">
        <v>0</v>
      </c>
      <c r="D46" s="76">
        <v>8</v>
      </c>
      <c r="E46" s="76"/>
      <c r="F46" s="85"/>
      <c r="G46" s="85">
        <v>16</v>
      </c>
      <c r="H46" s="46"/>
      <c r="I46" s="46"/>
      <c r="J46" s="58">
        <f t="shared" si="3"/>
        <v>51</v>
      </c>
      <c r="K46" s="77">
        <v>3</v>
      </c>
      <c r="L46"/>
    </row>
    <row r="47" spans="1:14" s="78" customFormat="1" ht="14.25">
      <c r="A47" s="76">
        <v>5</v>
      </c>
      <c r="B47" s="19" t="s">
        <v>56</v>
      </c>
      <c r="C47" s="3" t="s">
        <v>0</v>
      </c>
      <c r="D47" s="76">
        <v>18</v>
      </c>
      <c r="E47" s="76"/>
      <c r="F47" s="76"/>
      <c r="G47" s="76"/>
      <c r="H47" s="46"/>
      <c r="I47" s="46"/>
      <c r="J47" s="58">
        <f t="shared" si="3"/>
        <v>32</v>
      </c>
      <c r="K47" s="77">
        <v>2</v>
      </c>
      <c r="L47"/>
    </row>
    <row r="48" spans="1:14" s="78" customFormat="1">
      <c r="A48" s="76">
        <v>6</v>
      </c>
      <c r="B48" s="88" t="s">
        <v>63</v>
      </c>
      <c r="C48" s="3" t="s">
        <v>2</v>
      </c>
      <c r="D48" s="91">
        <v>16</v>
      </c>
      <c r="E48" s="76"/>
      <c r="F48" s="76"/>
      <c r="G48" s="76">
        <v>16</v>
      </c>
      <c r="H48" s="76"/>
      <c r="I48" s="46"/>
      <c r="J48" s="58">
        <f>K48*25-(D48+E48+F48+G48+H48+I48)</f>
        <v>93</v>
      </c>
      <c r="K48" s="77">
        <v>5</v>
      </c>
      <c r="L48"/>
    </row>
    <row r="49" spans="1:12" s="78" customFormat="1">
      <c r="A49" s="76">
        <v>7</v>
      </c>
      <c r="B49" s="20" t="s">
        <v>48</v>
      </c>
      <c r="C49" s="3" t="s">
        <v>47</v>
      </c>
      <c r="D49" s="76"/>
      <c r="E49" s="76">
        <v>16</v>
      </c>
      <c r="F49" s="76"/>
      <c r="G49" s="76"/>
      <c r="H49" s="46"/>
      <c r="I49" s="46"/>
      <c r="J49" s="58">
        <f t="shared" si="3"/>
        <v>59</v>
      </c>
      <c r="K49" s="77">
        <v>3</v>
      </c>
      <c r="L49"/>
    </row>
    <row r="50" spans="1:12" s="78" customFormat="1">
      <c r="A50" s="76">
        <v>1</v>
      </c>
      <c r="B50" s="19" t="s">
        <v>43</v>
      </c>
      <c r="C50" s="3" t="s">
        <v>0</v>
      </c>
      <c r="D50" s="76">
        <v>8</v>
      </c>
      <c r="E50" s="76"/>
      <c r="F50" s="76"/>
      <c r="G50" s="76">
        <v>16</v>
      </c>
      <c r="H50" s="76"/>
      <c r="I50" s="46"/>
      <c r="J50" s="58">
        <f>K50*25-(D50+F50+G50+H50+I50)</f>
        <v>51</v>
      </c>
      <c r="K50" s="77">
        <v>3</v>
      </c>
      <c r="L50"/>
    </row>
    <row r="51" spans="1:12" s="78" customFormat="1">
      <c r="A51" s="76">
        <v>8</v>
      </c>
      <c r="B51" s="20" t="s">
        <v>42</v>
      </c>
      <c r="C51" s="3" t="s">
        <v>2</v>
      </c>
      <c r="D51" s="76">
        <v>16</v>
      </c>
      <c r="E51" s="76"/>
      <c r="F51" s="76"/>
      <c r="G51" s="76">
        <v>16</v>
      </c>
      <c r="H51" s="76"/>
      <c r="I51" s="46"/>
      <c r="J51" s="58">
        <f>K51*25-(D51+E51+F51+G51+H51+I51)</f>
        <v>68</v>
      </c>
      <c r="K51" s="77">
        <v>4</v>
      </c>
      <c r="L51"/>
    </row>
    <row r="52" spans="1:12" s="78" customFormat="1">
      <c r="A52" s="76"/>
      <c r="B52" s="47" t="str">
        <f>CONCATENATE("Razem godz. kontaktowych        ",SUM(D52:I52))</f>
        <v>Razem godz. kontaktowych        218</v>
      </c>
      <c r="C52" s="21"/>
      <c r="D52" s="48">
        <f>SUM(D43:D51)</f>
        <v>90</v>
      </c>
      <c r="E52" s="48">
        <f>SUM(E43:E51)</f>
        <v>16</v>
      </c>
      <c r="F52" s="48">
        <f>SUM(F43:F51)</f>
        <v>0</v>
      </c>
      <c r="G52" s="48">
        <f>SUM(G43:G51)</f>
        <v>80</v>
      </c>
      <c r="H52" s="48">
        <f>SUM(H43:H51)</f>
        <v>32</v>
      </c>
      <c r="I52" s="48"/>
      <c r="J52" s="72">
        <f>SUM(J43:J51)</f>
        <v>532</v>
      </c>
      <c r="K52" s="55">
        <f>SUM(K43:K51)</f>
        <v>30</v>
      </c>
      <c r="L52"/>
    </row>
    <row r="53" spans="1:12" s="78" customFormat="1">
      <c r="A53" s="51"/>
      <c r="B53" s="52"/>
      <c r="C53" s="2"/>
      <c r="K53" s="50"/>
      <c r="L53"/>
    </row>
    <row r="54" spans="1:12" s="78" customFormat="1">
      <c r="A54" s="43" t="s">
        <v>16</v>
      </c>
      <c r="B54" s="52"/>
      <c r="C54" s="2"/>
      <c r="K54" s="50"/>
      <c r="L54"/>
    </row>
    <row r="55" spans="1:12" s="78" customFormat="1" ht="12.75" customHeight="1">
      <c r="A55" s="76">
        <v>2</v>
      </c>
      <c r="B55" s="20" t="s">
        <v>58</v>
      </c>
      <c r="C55" s="3" t="s">
        <v>2</v>
      </c>
      <c r="D55" s="92">
        <v>8</v>
      </c>
      <c r="E55" s="76"/>
      <c r="F55" s="76"/>
      <c r="G55" s="86"/>
      <c r="H55" s="76">
        <v>16</v>
      </c>
      <c r="I55" s="46"/>
      <c r="J55" s="58">
        <f>K55*25-(D55+E55+F55+G55+H55+I55)</f>
        <v>76</v>
      </c>
      <c r="K55" s="77">
        <v>4</v>
      </c>
      <c r="L55"/>
    </row>
    <row r="56" spans="1:12" s="78" customFormat="1" ht="13.5" customHeight="1">
      <c r="A56" s="76">
        <v>3</v>
      </c>
      <c r="B56" s="20" t="s">
        <v>44</v>
      </c>
      <c r="C56" s="3" t="s">
        <v>0</v>
      </c>
      <c r="D56" s="76">
        <v>8</v>
      </c>
      <c r="E56" s="76"/>
      <c r="F56" s="76"/>
      <c r="G56" s="86"/>
      <c r="H56" s="86">
        <v>16</v>
      </c>
      <c r="I56" s="46"/>
      <c r="J56" s="58">
        <f>K56*25-(D56+E56+F56+G56+H56+I56)</f>
        <v>51</v>
      </c>
      <c r="K56" s="77">
        <v>3</v>
      </c>
      <c r="L56"/>
    </row>
    <row r="57" spans="1:12" s="78" customFormat="1" ht="14.25">
      <c r="A57" s="76">
        <v>4</v>
      </c>
      <c r="B57" s="19" t="s">
        <v>78</v>
      </c>
      <c r="C57" s="3" t="s">
        <v>2</v>
      </c>
      <c r="D57" s="76">
        <v>8</v>
      </c>
      <c r="E57" s="76"/>
      <c r="F57" s="76"/>
      <c r="G57" s="76"/>
      <c r="H57" s="76">
        <v>16</v>
      </c>
      <c r="I57" s="46"/>
      <c r="J57" s="58">
        <f t="shared" ref="J57:J64" si="4">K57*25-(D57+E57+F57+G57+H57+I57)</f>
        <v>76</v>
      </c>
      <c r="K57" s="77">
        <v>4</v>
      </c>
      <c r="L57"/>
    </row>
    <row r="58" spans="1:12" s="78" customFormat="1" ht="14.25">
      <c r="A58" s="76">
        <v>5</v>
      </c>
      <c r="B58" s="19" t="s">
        <v>79</v>
      </c>
      <c r="C58" s="3" t="s">
        <v>0</v>
      </c>
      <c r="D58" s="76">
        <v>16</v>
      </c>
      <c r="E58" s="76"/>
      <c r="F58" s="76"/>
      <c r="G58" s="76">
        <v>16</v>
      </c>
      <c r="H58" s="76"/>
      <c r="I58" s="46"/>
      <c r="J58" s="58">
        <f t="shared" si="4"/>
        <v>68</v>
      </c>
      <c r="K58" s="77">
        <v>4</v>
      </c>
      <c r="L58"/>
    </row>
    <row r="59" spans="1:12" s="78" customFormat="1" ht="14.25">
      <c r="A59" s="76">
        <v>6</v>
      </c>
      <c r="B59" s="19" t="s">
        <v>90</v>
      </c>
      <c r="C59" s="3" t="s">
        <v>0</v>
      </c>
      <c r="D59" s="76">
        <v>8</v>
      </c>
      <c r="E59" s="76"/>
      <c r="F59" s="76"/>
      <c r="G59" s="76">
        <v>16</v>
      </c>
      <c r="H59" s="76"/>
      <c r="I59" s="46"/>
      <c r="J59" s="58">
        <f t="shared" si="4"/>
        <v>76</v>
      </c>
      <c r="K59" s="77">
        <v>4</v>
      </c>
      <c r="L59"/>
    </row>
    <row r="60" spans="1:12" s="78" customFormat="1" ht="14.25">
      <c r="A60" s="76">
        <v>7</v>
      </c>
      <c r="B60" s="19" t="s">
        <v>80</v>
      </c>
      <c r="C60" s="3" t="s">
        <v>0</v>
      </c>
      <c r="D60" s="76">
        <v>8</v>
      </c>
      <c r="E60" s="76"/>
      <c r="F60" s="76"/>
      <c r="G60" s="76"/>
      <c r="H60" s="76">
        <v>16</v>
      </c>
      <c r="I60" s="46"/>
      <c r="J60" s="58">
        <f>K60*25-(D60+E60+F60+G60+H60+I60)</f>
        <v>76</v>
      </c>
      <c r="K60" s="77">
        <v>4</v>
      </c>
      <c r="L60"/>
    </row>
    <row r="61" spans="1:12" s="78" customFormat="1" ht="14.25">
      <c r="A61" s="76">
        <v>8</v>
      </c>
      <c r="B61" s="19" t="s">
        <v>81</v>
      </c>
      <c r="C61" s="3" t="s">
        <v>0</v>
      </c>
      <c r="D61" s="76"/>
      <c r="E61" s="76"/>
      <c r="F61" s="76"/>
      <c r="G61" s="76"/>
      <c r="H61" s="76">
        <v>16</v>
      </c>
      <c r="I61" s="46"/>
      <c r="J61" s="58">
        <f>K61*25-(D61+E61+F61+G61+H61+I61)</f>
        <v>59</v>
      </c>
      <c r="K61" s="77">
        <v>3</v>
      </c>
      <c r="L61"/>
    </row>
    <row r="62" spans="1:12" s="78" customFormat="1" ht="13.5" customHeight="1">
      <c r="A62" s="76">
        <v>9</v>
      </c>
      <c r="B62" s="19" t="s">
        <v>41</v>
      </c>
      <c r="C62" s="3" t="s">
        <v>0</v>
      </c>
      <c r="D62" s="76"/>
      <c r="E62" s="76"/>
      <c r="F62" s="76"/>
      <c r="G62" s="76">
        <v>16</v>
      </c>
      <c r="H62" s="76"/>
      <c r="I62" s="46"/>
      <c r="J62" s="58">
        <f>K62*25-(D62+E62+F62+G62+H62+I62)</f>
        <v>34</v>
      </c>
      <c r="K62" s="77">
        <v>2</v>
      </c>
      <c r="L62"/>
    </row>
    <row r="63" spans="1:12" s="78" customFormat="1">
      <c r="A63" s="76">
        <v>10</v>
      </c>
      <c r="B63" s="19" t="s">
        <v>45</v>
      </c>
      <c r="C63" s="3" t="s">
        <v>0</v>
      </c>
      <c r="D63" s="76"/>
      <c r="E63" s="76"/>
      <c r="F63" s="76"/>
      <c r="G63" s="76">
        <v>24</v>
      </c>
      <c r="H63" s="76"/>
      <c r="I63" s="46"/>
      <c r="J63" s="58">
        <f>K63*25-(D63+E63+F63+G63+H63+I63)</f>
        <v>26</v>
      </c>
      <c r="K63" s="77">
        <v>2</v>
      </c>
      <c r="L63"/>
    </row>
    <row r="64" spans="1:12" s="78" customFormat="1">
      <c r="A64" s="76">
        <v>11</v>
      </c>
      <c r="B64" s="19" t="s">
        <v>93</v>
      </c>
      <c r="C64" s="3" t="s">
        <v>0</v>
      </c>
      <c r="D64" s="76"/>
      <c r="E64" s="76">
        <v>16</v>
      </c>
      <c r="F64" s="76"/>
      <c r="G64" s="76"/>
      <c r="H64" s="76"/>
      <c r="I64" s="46"/>
      <c r="J64" s="58">
        <f t="shared" si="4"/>
        <v>34</v>
      </c>
      <c r="K64" s="77">
        <v>2</v>
      </c>
      <c r="L64"/>
    </row>
    <row r="65" spans="1:12" s="78" customFormat="1">
      <c r="A65" s="76"/>
      <c r="B65" s="47" t="str">
        <f>CONCATENATE("Razem godz. kontaktowych        ",SUM(D65:I65))</f>
        <v>Razem godz. kontaktowych        224</v>
      </c>
      <c r="C65" s="21"/>
      <c r="D65" s="55">
        <f>SUM(D55:D64)</f>
        <v>56</v>
      </c>
      <c r="E65" s="55">
        <f t="shared" ref="E65:K65" si="5">SUM(E55:E64)</f>
        <v>16</v>
      </c>
      <c r="F65" s="55">
        <f t="shared" si="5"/>
        <v>0</v>
      </c>
      <c r="G65" s="55">
        <f t="shared" si="5"/>
        <v>72</v>
      </c>
      <c r="H65" s="55">
        <f t="shared" si="5"/>
        <v>80</v>
      </c>
      <c r="I65" s="55">
        <f t="shared" si="5"/>
        <v>0</v>
      </c>
      <c r="J65" s="55">
        <f t="shared" si="5"/>
        <v>576</v>
      </c>
      <c r="K65" s="55">
        <f t="shared" si="5"/>
        <v>32</v>
      </c>
      <c r="L65"/>
    </row>
    <row r="66" spans="1:12" s="78" customFormat="1">
      <c r="A66" s="43" t="s">
        <v>17</v>
      </c>
      <c r="B66" s="53"/>
      <c r="C66" s="2"/>
      <c r="K66" s="50"/>
      <c r="L66"/>
    </row>
    <row r="67" spans="1:12" s="78" customFormat="1" ht="14.25">
      <c r="A67" s="76">
        <v>1</v>
      </c>
      <c r="B67" s="19" t="s">
        <v>52</v>
      </c>
      <c r="C67" s="3" t="s">
        <v>0</v>
      </c>
      <c r="D67" s="76"/>
      <c r="E67" s="76"/>
      <c r="F67" s="76"/>
      <c r="G67" s="76"/>
      <c r="H67" s="76"/>
      <c r="I67" s="46">
        <v>16</v>
      </c>
      <c r="J67" s="58">
        <f>K67*25-(D67+E67+F67+G67+H67+I67)</f>
        <v>34</v>
      </c>
      <c r="K67" s="77">
        <v>2</v>
      </c>
      <c r="L67"/>
    </row>
    <row r="68" spans="1:12" s="78" customFormat="1" ht="14.25">
      <c r="A68" s="76">
        <v>4</v>
      </c>
      <c r="B68" s="88" t="s">
        <v>65</v>
      </c>
      <c r="C68" s="77" t="s">
        <v>0</v>
      </c>
      <c r="D68" s="26"/>
      <c r="E68" s="26"/>
      <c r="F68" s="26"/>
      <c r="G68" s="26">
        <v>960</v>
      </c>
      <c r="H68" s="26"/>
      <c r="I68" s="39"/>
      <c r="J68" s="58"/>
      <c r="K68" s="77">
        <v>34</v>
      </c>
      <c r="L68"/>
    </row>
    <row r="69" spans="1:12" s="78" customFormat="1">
      <c r="A69" s="76"/>
      <c r="B69" s="47" t="str">
        <f>CONCATENATE("Razem godz. kontaktowych        ",SUM(D69:I69)-G69)</f>
        <v>Razem godz. kontaktowych        16</v>
      </c>
      <c r="C69" s="21"/>
      <c r="D69" s="55">
        <f>SUM(D67:D68)</f>
        <v>0</v>
      </c>
      <c r="E69" s="48"/>
      <c r="F69" s="48"/>
      <c r="G69" s="55">
        <f>SUM(G67:G68)</f>
        <v>960</v>
      </c>
      <c r="H69" s="55">
        <f>SUM(H67:H68)</f>
        <v>0</v>
      </c>
      <c r="I69" s="55">
        <f>SUM(I67:I68)</f>
        <v>16</v>
      </c>
      <c r="J69" s="55">
        <f>SUM(J67:J68)</f>
        <v>34</v>
      </c>
      <c r="K69" s="55">
        <f>SUM(K67:K68)</f>
        <v>36</v>
      </c>
      <c r="L69"/>
    </row>
    <row r="70" spans="1:12" s="78" customFormat="1" ht="14.25" customHeight="1">
      <c r="A70" s="43" t="s">
        <v>18</v>
      </c>
      <c r="B70" s="53"/>
      <c r="C70" s="2"/>
      <c r="K70" s="50"/>
      <c r="L70"/>
    </row>
    <row r="71" spans="1:12" s="78" customFormat="1" ht="14.25">
      <c r="A71" s="76">
        <v>1</v>
      </c>
      <c r="B71" s="81" t="s">
        <v>53</v>
      </c>
      <c r="C71" s="3" t="s">
        <v>0</v>
      </c>
      <c r="D71" s="76"/>
      <c r="E71" s="76"/>
      <c r="F71" s="76"/>
      <c r="G71" s="76"/>
      <c r="H71" s="76"/>
      <c r="I71" s="46">
        <v>16</v>
      </c>
      <c r="J71" s="58">
        <f>K71*25-(D71+E71+F71+G71+H71+I71)</f>
        <v>34</v>
      </c>
      <c r="K71" s="77">
        <v>2</v>
      </c>
      <c r="L71"/>
    </row>
    <row r="72" spans="1:12" s="78" customFormat="1">
      <c r="A72" s="76">
        <f>A71+1</f>
        <v>2</v>
      </c>
      <c r="B72" s="22" t="s">
        <v>38</v>
      </c>
      <c r="C72" s="3" t="s">
        <v>0</v>
      </c>
      <c r="D72" s="76">
        <v>8</v>
      </c>
      <c r="E72" s="76">
        <v>16</v>
      </c>
      <c r="F72" s="76"/>
      <c r="G72" s="76"/>
      <c r="H72" s="76"/>
      <c r="I72" s="46"/>
      <c r="J72" s="58">
        <f>K72*30-(D72+E72+F72+G72+H72+I72)</f>
        <v>96</v>
      </c>
      <c r="K72" s="77">
        <v>4</v>
      </c>
      <c r="L72"/>
    </row>
    <row r="73" spans="1:12" s="78" customFormat="1" ht="14.25">
      <c r="A73" s="76">
        <v>4</v>
      </c>
      <c r="B73" s="81" t="s">
        <v>67</v>
      </c>
      <c r="C73" s="3" t="s">
        <v>0</v>
      </c>
      <c r="D73" s="76"/>
      <c r="E73" s="76"/>
      <c r="F73" s="76"/>
      <c r="G73" s="76"/>
      <c r="H73" s="76"/>
      <c r="I73" s="46"/>
      <c r="J73" s="58">
        <v>375</v>
      </c>
      <c r="K73" s="77">
        <v>15</v>
      </c>
      <c r="L73"/>
    </row>
    <row r="74" spans="1:12" s="78" customFormat="1" ht="14.25">
      <c r="A74" s="76">
        <v>5</v>
      </c>
      <c r="B74" s="88" t="s">
        <v>71</v>
      </c>
      <c r="C74" s="3" t="s">
        <v>0</v>
      </c>
      <c r="D74" s="76"/>
      <c r="E74" s="76"/>
      <c r="F74" s="76"/>
      <c r="G74" s="76"/>
      <c r="H74" s="76">
        <v>16</v>
      </c>
      <c r="I74" s="46"/>
      <c r="J74" s="58">
        <f>K74*25-(D74+E74+F74+G74+H74+I74)</f>
        <v>109</v>
      </c>
      <c r="K74" s="77">
        <v>5</v>
      </c>
      <c r="L74"/>
    </row>
    <row r="75" spans="1:12" s="31" customFormat="1" ht="12.75" customHeight="1">
      <c r="A75" s="76">
        <v>6</v>
      </c>
      <c r="B75" s="22" t="s">
        <v>39</v>
      </c>
      <c r="C75" s="65" t="s">
        <v>0</v>
      </c>
      <c r="D75" s="65">
        <v>8</v>
      </c>
      <c r="E75" s="65"/>
      <c r="F75" s="65"/>
      <c r="G75" s="65"/>
      <c r="H75" s="65">
        <v>16</v>
      </c>
      <c r="I75" s="66"/>
      <c r="J75" s="58"/>
      <c r="K75" s="77">
        <v>4</v>
      </c>
      <c r="L75"/>
    </row>
    <row r="76" spans="1:12" s="78" customFormat="1">
      <c r="A76" s="56"/>
      <c r="B76" s="69" t="str">
        <f>CONCATENATE("Razem godz. kontaktowych        ",SUM(D76:I76))</f>
        <v>Razem godz. kontaktowych        80</v>
      </c>
      <c r="C76" s="67">
        <f>COUNTIF(C71:C72,"E")</f>
        <v>0</v>
      </c>
      <c r="D76" s="34">
        <f>SUM(D71:D75)</f>
        <v>16</v>
      </c>
      <c r="E76" s="34">
        <f>SUM(E71:E75)</f>
        <v>16</v>
      </c>
      <c r="F76" s="34"/>
      <c r="G76" s="34">
        <f>SUM(G71:G75)</f>
        <v>0</v>
      </c>
      <c r="H76" s="34">
        <f>SUM(H71:H75)</f>
        <v>32</v>
      </c>
      <c r="I76" s="34">
        <f>SUM(I71:I75)</f>
        <v>16</v>
      </c>
      <c r="J76" s="72">
        <f>SUM(J71:J75)</f>
        <v>614</v>
      </c>
      <c r="K76" s="68">
        <f>SUM(K71:K75)</f>
        <v>30</v>
      </c>
      <c r="L76"/>
    </row>
    <row r="77" spans="1:12" s="78" customFormat="1">
      <c r="A77" s="56"/>
      <c r="B77" s="52"/>
      <c r="C77" s="2"/>
      <c r="D77" s="50"/>
      <c r="E77" s="50"/>
      <c r="F77" s="50"/>
      <c r="G77" s="50"/>
      <c r="H77" s="50"/>
      <c r="I77" s="50"/>
      <c r="J77" s="60"/>
      <c r="K77" s="70"/>
      <c r="L77"/>
    </row>
    <row r="78" spans="1:12" s="78" customFormat="1" ht="15">
      <c r="A78" s="6"/>
      <c r="B78" s="89" t="s">
        <v>70</v>
      </c>
      <c r="C78" s="96">
        <f>SUM(D18:I18)+SUM(D29:I29)+SUM(D41:I41)+SUM(D52:I52)+SUM(D65:I65)+SUM(D69:I69)+SUM(D76:I76)-G69</f>
        <v>1206</v>
      </c>
      <c r="J78" s="89" t="s">
        <v>82</v>
      </c>
      <c r="K78" s="94">
        <f>K76+K69+K65+K52+K41+K29+K18</f>
        <v>218</v>
      </c>
      <c r="L78"/>
    </row>
    <row r="79" spans="1:12" s="78" customFormat="1">
      <c r="A79" s="6"/>
      <c r="J79" s="79"/>
      <c r="L79"/>
    </row>
    <row r="80" spans="1:12" s="78" customFormat="1" ht="14.25">
      <c r="A80" s="6"/>
      <c r="B80" s="78" t="s">
        <v>72</v>
      </c>
      <c r="J80" s="79"/>
      <c r="L80"/>
    </row>
    <row r="81" spans="1:12" s="78" customFormat="1" ht="14.25">
      <c r="A81" s="6"/>
      <c r="B81" s="78" t="s">
        <v>73</v>
      </c>
      <c r="J81" s="79"/>
      <c r="L81"/>
    </row>
    <row r="82" spans="1:12" s="78" customFormat="1" ht="14.25">
      <c r="A82" s="6"/>
      <c r="B82" s="78" t="s">
        <v>74</v>
      </c>
      <c r="J82" s="79"/>
    </row>
    <row r="83" spans="1:12" s="78" customFormat="1">
      <c r="A83" s="6"/>
      <c r="J83" s="79"/>
    </row>
    <row r="84" spans="1:12" s="78" customFormat="1">
      <c r="A84" s="6"/>
      <c r="J84" s="79"/>
    </row>
    <row r="85" spans="1:12" s="78" customFormat="1">
      <c r="A85" s="6"/>
      <c r="J85" s="79"/>
    </row>
    <row r="86" spans="1:12" s="78" customFormat="1">
      <c r="A86" s="6"/>
      <c r="J86" s="79"/>
    </row>
    <row r="87" spans="1:12" s="78" customFormat="1">
      <c r="A87" s="6"/>
      <c r="J87" s="79"/>
    </row>
    <row r="88" spans="1:12" s="78" customFormat="1">
      <c r="A88" s="6"/>
      <c r="J88" s="79"/>
    </row>
    <row r="89" spans="1:12" s="78" customFormat="1">
      <c r="A89" s="6"/>
      <c r="J89" s="79"/>
    </row>
    <row r="90" spans="1:12" s="78" customFormat="1">
      <c r="A90" s="6"/>
      <c r="J90" s="79"/>
    </row>
    <row r="91" spans="1:12" s="78" customFormat="1">
      <c r="A91" s="6"/>
      <c r="J91" s="79"/>
    </row>
    <row r="92" spans="1:12" s="78" customFormat="1">
      <c r="A92" s="6"/>
      <c r="J92" s="79"/>
    </row>
    <row r="93" spans="1:12" s="78" customFormat="1">
      <c r="A93" s="6"/>
      <c r="J93" s="79"/>
    </row>
    <row r="94" spans="1:12" s="78" customFormat="1">
      <c r="A94" s="6"/>
      <c r="J94" s="79"/>
    </row>
    <row r="95" spans="1:12" s="78" customFormat="1">
      <c r="A95" s="6"/>
      <c r="J95" s="79"/>
    </row>
    <row r="96" spans="1:12" s="78" customFormat="1">
      <c r="A96" s="6"/>
      <c r="J96" s="79"/>
    </row>
    <row r="97" spans="1:10" s="78" customFormat="1">
      <c r="A97" s="6"/>
      <c r="J97" s="79"/>
    </row>
    <row r="98" spans="1:10" s="78" customFormat="1">
      <c r="A98" s="6"/>
      <c r="J98" s="79"/>
    </row>
    <row r="99" spans="1:10" s="78" customFormat="1">
      <c r="A99" s="6"/>
      <c r="J99" s="79"/>
    </row>
    <row r="100" spans="1:10" s="78" customFormat="1">
      <c r="A100" s="6"/>
      <c r="J100" s="79"/>
    </row>
    <row r="101" spans="1:10" s="78" customFormat="1">
      <c r="A101" s="6"/>
      <c r="J101" s="79"/>
    </row>
    <row r="102" spans="1:10" s="78" customFormat="1">
      <c r="A102" s="6"/>
      <c r="J102" s="79"/>
    </row>
    <row r="103" spans="1:10" s="78" customFormat="1">
      <c r="A103" s="6"/>
      <c r="J103" s="79"/>
    </row>
    <row r="104" spans="1:10" s="78" customFormat="1">
      <c r="A104" s="6"/>
      <c r="J104" s="79"/>
    </row>
    <row r="105" spans="1:10" s="78" customFormat="1">
      <c r="A105" s="6"/>
      <c r="J105" s="79"/>
    </row>
    <row r="106" spans="1:10" s="78" customFormat="1">
      <c r="A106" s="6"/>
      <c r="J106" s="79"/>
    </row>
    <row r="107" spans="1:10" s="78" customFormat="1">
      <c r="A107" s="6"/>
      <c r="J107" s="79"/>
    </row>
    <row r="108" spans="1:10" s="78" customFormat="1">
      <c r="A108" s="6"/>
      <c r="J108" s="79"/>
    </row>
    <row r="109" spans="1:10" s="78" customFormat="1">
      <c r="A109" s="6"/>
      <c r="J109" s="79"/>
    </row>
    <row r="110" spans="1:10" s="78" customFormat="1">
      <c r="A110" s="6"/>
      <c r="J110" s="79"/>
    </row>
    <row r="111" spans="1:10" s="78" customFormat="1">
      <c r="A111" s="6"/>
      <c r="J111" s="79"/>
    </row>
    <row r="112" spans="1:10" s="78" customFormat="1">
      <c r="A112" s="6"/>
      <c r="J112" s="79"/>
    </row>
    <row r="113" spans="1:10" s="78" customFormat="1">
      <c r="A113" s="6"/>
      <c r="J113" s="79"/>
    </row>
    <row r="114" spans="1:10" s="78" customFormat="1">
      <c r="A114" s="6"/>
      <c r="J114" s="79"/>
    </row>
    <row r="115" spans="1:10" s="78" customFormat="1">
      <c r="A115" s="6"/>
      <c r="J115" s="79"/>
    </row>
    <row r="116" spans="1:10" s="78" customFormat="1">
      <c r="A116" s="6"/>
      <c r="J116" s="79"/>
    </row>
    <row r="117" spans="1:10" s="78" customFormat="1">
      <c r="A117" s="6"/>
      <c r="J117" s="79"/>
    </row>
    <row r="118" spans="1:10" s="78" customFormat="1">
      <c r="A118" s="6"/>
      <c r="J118" s="79"/>
    </row>
    <row r="119" spans="1:10" s="78" customFormat="1">
      <c r="A119" s="6"/>
      <c r="J119" s="79"/>
    </row>
    <row r="120" spans="1:10" s="78" customFormat="1">
      <c r="A120" s="6"/>
      <c r="J120" s="79"/>
    </row>
    <row r="121" spans="1:10" s="78" customFormat="1">
      <c r="A121" s="6"/>
      <c r="J121" s="79"/>
    </row>
    <row r="122" spans="1:10" s="78" customFormat="1">
      <c r="A122" s="6"/>
      <c r="J122" s="79"/>
    </row>
    <row r="123" spans="1:10" s="78" customFormat="1">
      <c r="A123" s="6"/>
      <c r="J123" s="79"/>
    </row>
    <row r="124" spans="1:10" s="78" customFormat="1">
      <c r="A124" s="6"/>
      <c r="J124" s="79"/>
    </row>
    <row r="125" spans="1:10" s="78" customFormat="1">
      <c r="A125" s="6"/>
      <c r="J125" s="79"/>
    </row>
    <row r="126" spans="1:10" s="78" customFormat="1">
      <c r="A126" s="6"/>
      <c r="J126" s="79"/>
    </row>
    <row r="127" spans="1:10" s="78" customFormat="1">
      <c r="A127" s="6"/>
      <c r="J127" s="79"/>
    </row>
    <row r="128" spans="1:10" s="78" customFormat="1">
      <c r="A128" s="6"/>
      <c r="J128" s="79"/>
    </row>
    <row r="129" spans="1:10" s="78" customFormat="1">
      <c r="A129" s="6"/>
      <c r="J129" s="79"/>
    </row>
    <row r="130" spans="1:10" s="78" customFormat="1">
      <c r="A130" s="6"/>
      <c r="J130" s="79"/>
    </row>
    <row r="131" spans="1:10" s="78" customFormat="1">
      <c r="A131" s="6"/>
      <c r="J131" s="79"/>
    </row>
    <row r="132" spans="1:10" s="78" customFormat="1">
      <c r="A132" s="6"/>
      <c r="J132" s="79"/>
    </row>
    <row r="133" spans="1:10" s="78" customFormat="1">
      <c r="A133" s="6"/>
      <c r="J133" s="79"/>
    </row>
    <row r="134" spans="1:10" s="78" customFormat="1">
      <c r="A134" s="6"/>
      <c r="J134" s="79"/>
    </row>
    <row r="135" spans="1:10" s="78" customFormat="1">
      <c r="A135" s="6"/>
      <c r="J135" s="79"/>
    </row>
    <row r="136" spans="1:10" s="78" customFormat="1">
      <c r="A136" s="6"/>
      <c r="J136" s="79"/>
    </row>
    <row r="137" spans="1:10" s="78" customFormat="1">
      <c r="A137" s="6"/>
      <c r="J137" s="79"/>
    </row>
    <row r="138" spans="1:10" s="78" customFormat="1">
      <c r="A138" s="6"/>
      <c r="J138" s="79"/>
    </row>
    <row r="139" spans="1:10" s="78" customFormat="1">
      <c r="A139" s="6"/>
      <c r="J139" s="79"/>
    </row>
    <row r="140" spans="1:10" s="78" customFormat="1">
      <c r="A140" s="6"/>
      <c r="J140" s="79"/>
    </row>
    <row r="141" spans="1:10" s="78" customFormat="1">
      <c r="A141" s="6"/>
      <c r="J141" s="79"/>
    </row>
    <row r="142" spans="1:10" s="78" customFormat="1">
      <c r="A142" s="6"/>
      <c r="J142" s="79"/>
    </row>
    <row r="143" spans="1:10" s="78" customFormat="1">
      <c r="A143" s="6"/>
      <c r="J143" s="79"/>
    </row>
    <row r="144" spans="1:10" s="78" customFormat="1">
      <c r="A144" s="6"/>
      <c r="J144" s="79"/>
    </row>
    <row r="145" spans="1:10" s="78" customFormat="1">
      <c r="A145" s="6"/>
      <c r="J145" s="79"/>
    </row>
    <row r="146" spans="1:10" s="78" customFormat="1">
      <c r="A146" s="6"/>
      <c r="J146" s="79"/>
    </row>
    <row r="147" spans="1:10" s="78" customFormat="1">
      <c r="A147" s="6"/>
      <c r="J147" s="79"/>
    </row>
    <row r="148" spans="1:10" s="78" customFormat="1">
      <c r="A148" s="6"/>
      <c r="J148" s="79"/>
    </row>
    <row r="149" spans="1:10" s="78" customFormat="1">
      <c r="A149" s="6"/>
      <c r="J149" s="79"/>
    </row>
    <row r="150" spans="1:10" s="78" customFormat="1">
      <c r="A150" s="6"/>
      <c r="J150" s="79"/>
    </row>
    <row r="151" spans="1:10" s="78" customFormat="1">
      <c r="A151" s="6"/>
      <c r="J151" s="79"/>
    </row>
    <row r="152" spans="1:10" s="78" customFormat="1">
      <c r="A152" s="6"/>
      <c r="J152" s="79"/>
    </row>
    <row r="153" spans="1:10" s="78" customFormat="1">
      <c r="A153" s="6"/>
      <c r="J153" s="79"/>
    </row>
    <row r="154" spans="1:10" s="78" customFormat="1">
      <c r="A154" s="6"/>
      <c r="J154" s="79"/>
    </row>
    <row r="155" spans="1:10" s="78" customFormat="1">
      <c r="A155" s="6"/>
      <c r="J155" s="79"/>
    </row>
    <row r="156" spans="1:10" s="78" customFormat="1">
      <c r="A156" s="6"/>
      <c r="J156" s="79"/>
    </row>
    <row r="157" spans="1:10" s="78" customFormat="1">
      <c r="A157" s="6"/>
      <c r="J157" s="79"/>
    </row>
    <row r="158" spans="1:10" s="78" customFormat="1">
      <c r="A158" s="6"/>
      <c r="J158" s="79"/>
    </row>
  </sheetData>
  <mergeCells count="4">
    <mergeCell ref="A6:A7"/>
    <mergeCell ref="B6:B7"/>
    <mergeCell ref="C6:C7"/>
    <mergeCell ref="D6:J6"/>
  </mergeCells>
  <pageMargins left="0.25" right="0.25" top="0.75" bottom="0.75" header="0.3" footer="0.3"/>
  <pageSetup paperSize="9" scale="69" orientation="portrait" r:id="rId1"/>
  <headerFooter alignWithMargins="0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8"/>
  <sheetViews>
    <sheetView tabSelected="1" zoomScale="145" zoomScaleNormal="145" zoomScalePageLayoutView="115" workbookViewId="0">
      <pane ySplit="7" topLeftCell="A8" activePane="bottomLeft" state="frozen"/>
      <selection pane="bottomLeft" activeCell="N42" sqref="N42"/>
    </sheetView>
  </sheetViews>
  <sheetFormatPr defaultRowHeight="12.75"/>
  <cols>
    <col min="1" max="1" width="3.140625" style="6" customWidth="1"/>
    <col min="2" max="2" width="45.140625" customWidth="1"/>
    <col min="3" max="3" width="8.85546875" customWidth="1"/>
    <col min="4" max="4" width="7.5703125" bestFit="1" customWidth="1"/>
    <col min="5" max="5" width="4.5703125" bestFit="1" customWidth="1"/>
    <col min="6" max="6" width="5.42578125" bestFit="1" customWidth="1"/>
    <col min="7" max="7" width="6" customWidth="1"/>
    <col min="8" max="8" width="4.42578125" customWidth="1"/>
    <col min="9" max="9" width="3.5703125" bestFit="1" customWidth="1"/>
    <col min="10" max="10" width="5.42578125" style="57" bestFit="1" customWidth="1"/>
    <col min="11" max="11" width="7.28515625" style="93" customWidth="1"/>
    <col min="12" max="12" width="2.85546875" customWidth="1"/>
  </cols>
  <sheetData>
    <row r="2" spans="1:12" ht="15.75">
      <c r="A2" s="71" t="s">
        <v>54</v>
      </c>
    </row>
    <row r="3" spans="1:12">
      <c r="A3" s="95" t="s">
        <v>49</v>
      </c>
      <c r="B3" s="93"/>
    </row>
    <row r="4" spans="1:12">
      <c r="A4" s="95" t="s">
        <v>95</v>
      </c>
      <c r="B4" s="93"/>
    </row>
    <row r="5" spans="1:12">
      <c r="A5" s="59" t="s">
        <v>91</v>
      </c>
    </row>
    <row r="6" spans="1:12" s="27" customFormat="1" ht="16.5">
      <c r="A6" s="102" t="s">
        <v>29</v>
      </c>
      <c r="B6" s="103" t="s">
        <v>30</v>
      </c>
      <c r="C6" s="104" t="s">
        <v>32</v>
      </c>
      <c r="D6" s="105" t="s">
        <v>31</v>
      </c>
      <c r="E6" s="106"/>
      <c r="F6" s="106"/>
      <c r="G6" s="106"/>
      <c r="H6" s="106"/>
      <c r="I6" s="106"/>
      <c r="J6" s="107"/>
      <c r="K6" s="61" t="s">
        <v>51</v>
      </c>
      <c r="L6"/>
    </row>
    <row r="7" spans="1:12" s="27" customFormat="1" ht="16.5">
      <c r="A7" s="102"/>
      <c r="B7" s="103"/>
      <c r="C7" s="104"/>
      <c r="D7" s="90" t="s">
        <v>33</v>
      </c>
      <c r="E7" s="90" t="s">
        <v>34</v>
      </c>
      <c r="F7" s="90" t="s">
        <v>35</v>
      </c>
      <c r="G7" s="90" t="s">
        <v>36</v>
      </c>
      <c r="H7" s="90" t="s">
        <v>1</v>
      </c>
      <c r="I7" s="90" t="s">
        <v>4</v>
      </c>
      <c r="J7" s="90" t="s">
        <v>46</v>
      </c>
      <c r="K7" s="62" t="s">
        <v>50</v>
      </c>
      <c r="L7"/>
    </row>
    <row r="8" spans="1:12" s="27" customFormat="1" ht="14.25" customHeight="1">
      <c r="A8" s="16" t="s">
        <v>14</v>
      </c>
      <c r="B8" s="28"/>
      <c r="C8" s="28"/>
      <c r="D8" s="28"/>
      <c r="E8" s="28"/>
      <c r="F8" s="28"/>
      <c r="G8" s="28"/>
      <c r="H8" s="28"/>
      <c r="I8" s="28"/>
      <c r="K8" s="28"/>
      <c r="L8"/>
    </row>
    <row r="9" spans="1:12" s="31" customFormat="1" ht="12.75" customHeight="1">
      <c r="A9" s="29">
        <v>1</v>
      </c>
      <c r="B9" s="7" t="s">
        <v>6</v>
      </c>
      <c r="C9" s="3" t="s">
        <v>2</v>
      </c>
      <c r="D9" s="77">
        <v>16</v>
      </c>
      <c r="E9" s="77">
        <v>16</v>
      </c>
      <c r="F9" s="77"/>
      <c r="G9" s="30"/>
      <c r="H9" s="30"/>
      <c r="I9" s="30"/>
      <c r="J9" s="58">
        <f t="shared" ref="J9:J18" si="0">K9*25-(D9+E9+F9+G9+H9+I9)</f>
        <v>93</v>
      </c>
      <c r="K9" s="77">
        <v>5</v>
      </c>
      <c r="L9"/>
    </row>
    <row r="10" spans="1:12" s="31" customFormat="1" ht="12.75" customHeight="1">
      <c r="A10" s="29">
        <v>2</v>
      </c>
      <c r="B10" s="8" t="s">
        <v>7</v>
      </c>
      <c r="C10" s="4" t="s">
        <v>2</v>
      </c>
      <c r="D10" s="15">
        <v>16</v>
      </c>
      <c r="E10" s="15">
        <v>16</v>
      </c>
      <c r="F10" s="15"/>
      <c r="G10" s="30"/>
      <c r="H10" s="30"/>
      <c r="I10" s="30"/>
      <c r="J10" s="58">
        <f t="shared" si="0"/>
        <v>93</v>
      </c>
      <c r="K10" s="77">
        <v>5</v>
      </c>
      <c r="L10"/>
    </row>
    <row r="11" spans="1:12" s="31" customFormat="1" ht="12.75" customHeight="1">
      <c r="A11" s="29">
        <v>3</v>
      </c>
      <c r="B11" s="8" t="s">
        <v>62</v>
      </c>
      <c r="C11" s="4" t="s">
        <v>0</v>
      </c>
      <c r="D11" s="15">
        <v>8</v>
      </c>
      <c r="E11" s="15"/>
      <c r="F11" s="83">
        <v>24</v>
      </c>
      <c r="G11" s="84"/>
      <c r="H11" s="30"/>
      <c r="I11" s="30"/>
      <c r="J11" s="58">
        <f t="shared" si="0"/>
        <v>93</v>
      </c>
      <c r="K11" s="77">
        <v>5</v>
      </c>
      <c r="L11"/>
    </row>
    <row r="12" spans="1:12" s="31" customFormat="1" ht="12.75" customHeight="1">
      <c r="A12" s="32">
        <v>4</v>
      </c>
      <c r="B12" s="7" t="s">
        <v>8</v>
      </c>
      <c r="C12" s="3" t="s">
        <v>0</v>
      </c>
      <c r="D12" s="77">
        <v>8</v>
      </c>
      <c r="E12" s="77">
        <v>8</v>
      </c>
      <c r="F12" s="77"/>
      <c r="G12" s="30"/>
      <c r="H12" s="30"/>
      <c r="I12" s="30"/>
      <c r="J12" s="58">
        <f t="shared" si="0"/>
        <v>59</v>
      </c>
      <c r="K12" s="77">
        <v>3</v>
      </c>
      <c r="L12"/>
    </row>
    <row r="13" spans="1:12" s="31" customFormat="1" ht="12.75" customHeight="1">
      <c r="A13" s="29">
        <v>5</v>
      </c>
      <c r="B13" s="7" t="s">
        <v>9</v>
      </c>
      <c r="C13" s="3" t="s">
        <v>2</v>
      </c>
      <c r="D13" s="77">
        <v>16</v>
      </c>
      <c r="E13" s="77">
        <v>8</v>
      </c>
      <c r="F13" s="83">
        <v>16</v>
      </c>
      <c r="G13" s="84"/>
      <c r="H13" s="30"/>
      <c r="I13" s="30"/>
      <c r="J13" s="58">
        <f t="shared" si="0"/>
        <v>110</v>
      </c>
      <c r="K13" s="77">
        <v>6</v>
      </c>
      <c r="L13"/>
    </row>
    <row r="14" spans="1:12" s="78" customFormat="1" ht="12.75" customHeight="1">
      <c r="A14" s="32">
        <v>6</v>
      </c>
      <c r="B14" s="11" t="s">
        <v>23</v>
      </c>
      <c r="C14" s="77" t="s">
        <v>0</v>
      </c>
      <c r="D14" s="76">
        <v>8</v>
      </c>
      <c r="E14" s="26"/>
      <c r="F14" s="26"/>
      <c r="G14" s="26">
        <v>16</v>
      </c>
      <c r="H14" s="39"/>
      <c r="I14" s="39"/>
      <c r="J14" s="58">
        <f>K14*25-(D14+E14+F14+G14+H14+I14)</f>
        <v>51</v>
      </c>
      <c r="K14" s="77">
        <v>3</v>
      </c>
      <c r="L14"/>
    </row>
    <row r="15" spans="1:12" s="31" customFormat="1" ht="12.75" customHeight="1">
      <c r="A15" s="76">
        <v>7</v>
      </c>
      <c r="B15" s="88" t="s">
        <v>22</v>
      </c>
      <c r="C15" s="3" t="s">
        <v>0</v>
      </c>
      <c r="D15" s="3">
        <v>10</v>
      </c>
      <c r="E15" s="3"/>
      <c r="F15" s="3"/>
      <c r="G15" s="3"/>
      <c r="H15" s="3"/>
      <c r="I15" s="54"/>
      <c r="J15" s="58">
        <f>K15*25-(D15+E15+F15+G15+H15+I15)</f>
        <v>15</v>
      </c>
      <c r="K15" s="77">
        <v>1</v>
      </c>
      <c r="L15"/>
    </row>
    <row r="16" spans="1:12" s="78" customFormat="1" ht="12.75" customHeight="1">
      <c r="A16" s="32">
        <v>8</v>
      </c>
      <c r="B16" s="9" t="s">
        <v>37</v>
      </c>
      <c r="C16" s="5" t="s">
        <v>0</v>
      </c>
      <c r="D16" s="26"/>
      <c r="E16" s="26">
        <v>16</v>
      </c>
      <c r="F16" s="26"/>
      <c r="G16" s="26"/>
      <c r="H16" s="39"/>
      <c r="I16" s="39"/>
      <c r="J16" s="58"/>
      <c r="K16" s="77">
        <v>0</v>
      </c>
      <c r="L16"/>
    </row>
    <row r="17" spans="1:12" s="31" customFormat="1" ht="12.75" customHeight="1">
      <c r="A17" s="32">
        <v>9</v>
      </c>
      <c r="B17" s="8" t="s">
        <v>24</v>
      </c>
      <c r="C17" s="4" t="s">
        <v>0</v>
      </c>
      <c r="D17" s="15"/>
      <c r="E17" s="15">
        <v>16</v>
      </c>
      <c r="F17" s="15"/>
      <c r="G17" s="30"/>
      <c r="H17" s="30"/>
      <c r="I17" s="30"/>
      <c r="J17" s="58">
        <f t="shared" si="0"/>
        <v>34</v>
      </c>
      <c r="K17" s="77">
        <v>2</v>
      </c>
      <c r="L17"/>
    </row>
    <row r="18" spans="1:12" s="31" customFormat="1" ht="12.75" customHeight="1">
      <c r="A18" s="33"/>
      <c r="B18" s="13" t="str">
        <f>CONCATENATE("Razem godz. kontaktowych        ",SUM(D18:I18))</f>
        <v>Razem godz. kontaktowych        218</v>
      </c>
      <c r="C18" s="14"/>
      <c r="D18" s="34">
        <f>SUM(D9:D17)</f>
        <v>82</v>
      </c>
      <c r="E18" s="34">
        <f>SUM(E9:E17)</f>
        <v>80</v>
      </c>
      <c r="F18" s="34">
        <f>SUM(F9:F17)</f>
        <v>40</v>
      </c>
      <c r="G18" s="34">
        <f>SUM(G9:G17)</f>
        <v>16</v>
      </c>
      <c r="H18" s="34"/>
      <c r="I18" s="34"/>
      <c r="J18" s="72">
        <f t="shared" si="0"/>
        <v>532</v>
      </c>
      <c r="K18" s="63">
        <f>SUM(K9:K17)</f>
        <v>30</v>
      </c>
      <c r="L18"/>
    </row>
    <row r="19" spans="1:12" s="78" customFormat="1" ht="12.75" customHeight="1">
      <c r="A19" s="35" t="s">
        <v>10</v>
      </c>
      <c r="B19" s="36"/>
      <c r="C19" s="37"/>
      <c r="K19" s="64"/>
      <c r="L19"/>
    </row>
    <row r="20" spans="1:12" s="78" customFormat="1" ht="12.75" customHeight="1">
      <c r="A20" s="38">
        <v>1</v>
      </c>
      <c r="B20" s="10" t="s">
        <v>28</v>
      </c>
      <c r="C20" s="1" t="s">
        <v>2</v>
      </c>
      <c r="D20" s="26">
        <v>8</v>
      </c>
      <c r="E20" s="26"/>
      <c r="F20" s="85">
        <v>16</v>
      </c>
      <c r="G20" s="85"/>
      <c r="H20" s="39"/>
      <c r="I20" s="39"/>
      <c r="J20" s="58">
        <f t="shared" ref="J20:J29" si="1">K20*25-(D20+E20+F20+G20+H20+I20)</f>
        <v>76</v>
      </c>
      <c r="K20" s="77">
        <v>4</v>
      </c>
      <c r="L20"/>
    </row>
    <row r="21" spans="1:12" s="41" customFormat="1" ht="12.75" customHeight="1">
      <c r="A21" s="32">
        <f>A20+1</f>
        <v>2</v>
      </c>
      <c r="B21" s="7" t="s">
        <v>5</v>
      </c>
      <c r="C21" s="3" t="s">
        <v>2</v>
      </c>
      <c r="D21" s="77">
        <v>16</v>
      </c>
      <c r="E21" s="77">
        <v>16</v>
      </c>
      <c r="F21" s="77"/>
      <c r="G21" s="77"/>
      <c r="H21" s="40"/>
      <c r="I21" s="40"/>
      <c r="J21" s="58">
        <f t="shared" si="1"/>
        <v>93</v>
      </c>
      <c r="K21" s="77">
        <v>5</v>
      </c>
      <c r="L21"/>
    </row>
    <row r="22" spans="1:12" s="78" customFormat="1" ht="12.75" customHeight="1">
      <c r="A22" s="32">
        <v>3</v>
      </c>
      <c r="B22" s="12" t="s">
        <v>11</v>
      </c>
      <c r="C22" s="77" t="s">
        <v>0</v>
      </c>
      <c r="D22" s="26">
        <v>8</v>
      </c>
      <c r="E22" s="26"/>
      <c r="F22" s="26"/>
      <c r="G22" s="26">
        <v>16</v>
      </c>
      <c r="H22" s="39"/>
      <c r="I22" s="39"/>
      <c r="J22" s="58">
        <f t="shared" si="1"/>
        <v>51</v>
      </c>
      <c r="K22" s="77">
        <v>3</v>
      </c>
      <c r="L22"/>
    </row>
    <row r="23" spans="1:12" s="78" customFormat="1">
      <c r="A23" s="76">
        <v>4</v>
      </c>
      <c r="B23" s="19" t="s">
        <v>59</v>
      </c>
      <c r="C23" s="3" t="s">
        <v>2</v>
      </c>
      <c r="D23" s="76">
        <v>16</v>
      </c>
      <c r="E23" s="76">
        <v>8</v>
      </c>
      <c r="F23" s="76"/>
      <c r="G23" s="76"/>
      <c r="H23" s="76">
        <v>8</v>
      </c>
      <c r="I23" s="46"/>
      <c r="J23" s="58">
        <f>K23*25-(D23+E23+F23+G23+H23+I23)</f>
        <v>68</v>
      </c>
      <c r="K23" s="77">
        <v>4</v>
      </c>
      <c r="L23"/>
    </row>
    <row r="24" spans="1:12" s="78" customFormat="1" ht="12.75" customHeight="1">
      <c r="A24" s="32">
        <v>5</v>
      </c>
      <c r="B24" s="11" t="s">
        <v>12</v>
      </c>
      <c r="C24" s="77" t="s">
        <v>2</v>
      </c>
      <c r="D24" s="26">
        <v>16</v>
      </c>
      <c r="E24" s="26"/>
      <c r="F24" s="85">
        <v>16</v>
      </c>
      <c r="G24" s="85"/>
      <c r="H24" s="39"/>
      <c r="I24" s="39"/>
      <c r="J24" s="58">
        <f t="shared" si="1"/>
        <v>93</v>
      </c>
      <c r="K24" s="77">
        <v>5</v>
      </c>
      <c r="L24"/>
    </row>
    <row r="25" spans="1:12" s="78" customFormat="1" ht="12.75" customHeight="1">
      <c r="A25" s="32">
        <v>6</v>
      </c>
      <c r="B25" s="23" t="s">
        <v>21</v>
      </c>
      <c r="C25" s="1" t="s">
        <v>0</v>
      </c>
      <c r="D25" s="26">
        <v>8</v>
      </c>
      <c r="E25" s="26"/>
      <c r="F25" s="26"/>
      <c r="G25" s="26">
        <v>16</v>
      </c>
      <c r="H25" s="39"/>
      <c r="I25" s="39"/>
      <c r="J25" s="58">
        <f t="shared" si="1"/>
        <v>51</v>
      </c>
      <c r="K25" s="77">
        <v>3</v>
      </c>
      <c r="L25"/>
    </row>
    <row r="26" spans="1:12" s="78" customFormat="1" ht="15" customHeight="1">
      <c r="A26" s="76">
        <v>7</v>
      </c>
      <c r="B26" s="19" t="s">
        <v>68</v>
      </c>
      <c r="C26" s="3" t="s">
        <v>0</v>
      </c>
      <c r="D26" s="76">
        <v>8</v>
      </c>
      <c r="E26" s="76"/>
      <c r="F26" s="76"/>
      <c r="G26" s="86">
        <v>16</v>
      </c>
      <c r="H26" s="86"/>
      <c r="I26" s="46"/>
      <c r="J26" s="58">
        <f>K26*25-(D26+E26+F26+G26+H26+I26)</f>
        <v>76</v>
      </c>
      <c r="K26" s="77">
        <v>4</v>
      </c>
      <c r="L26"/>
    </row>
    <row r="27" spans="1:12" s="78" customFormat="1" ht="12.75" customHeight="1">
      <c r="A27" s="32">
        <v>8</v>
      </c>
      <c r="B27" s="9" t="s">
        <v>37</v>
      </c>
      <c r="C27" s="5" t="s">
        <v>0</v>
      </c>
      <c r="D27" s="26"/>
      <c r="E27" s="26">
        <v>16</v>
      </c>
      <c r="F27" s="26"/>
      <c r="G27" s="26"/>
      <c r="H27" s="39"/>
      <c r="I27" s="39"/>
      <c r="J27" s="58"/>
      <c r="K27" s="77">
        <v>0</v>
      </c>
      <c r="L27"/>
    </row>
    <row r="28" spans="1:12" s="78" customFormat="1" ht="12.75" customHeight="1">
      <c r="A28" s="32">
        <v>9</v>
      </c>
      <c r="B28" s="24" t="s">
        <v>25</v>
      </c>
      <c r="C28" s="1" t="s">
        <v>0</v>
      </c>
      <c r="D28" s="26"/>
      <c r="E28" s="26">
        <v>16</v>
      </c>
      <c r="F28" s="26"/>
      <c r="G28" s="26"/>
      <c r="H28" s="39"/>
      <c r="I28" s="39"/>
      <c r="J28" s="58">
        <f t="shared" si="1"/>
        <v>34</v>
      </c>
      <c r="K28" s="77">
        <v>2</v>
      </c>
      <c r="L28"/>
    </row>
    <row r="29" spans="1:12" s="78" customFormat="1" ht="12.75" customHeight="1">
      <c r="A29" s="76"/>
      <c r="B29" s="17" t="str">
        <f>CONCATENATE("Razem godz. kontaktowych        ",SUM(D29:I29))</f>
        <v>Razem godz. kontaktowych        224</v>
      </c>
      <c r="C29" s="18"/>
      <c r="D29" s="42">
        <f>SUM(D20:D28)</f>
        <v>80</v>
      </c>
      <c r="E29" s="42">
        <f>SUM(E20:E28)</f>
        <v>56</v>
      </c>
      <c r="F29" s="42">
        <f>SUM(F20:F28)</f>
        <v>32</v>
      </c>
      <c r="G29" s="42">
        <f>SUM(G20:G28)</f>
        <v>48</v>
      </c>
      <c r="H29" s="42">
        <f>SUM(H20:H28)</f>
        <v>8</v>
      </c>
      <c r="I29" s="42"/>
      <c r="J29" s="72">
        <f t="shared" si="1"/>
        <v>526</v>
      </c>
      <c r="K29" s="42">
        <f>SUM(K20:K28)</f>
        <v>30</v>
      </c>
      <c r="L29"/>
    </row>
    <row r="30" spans="1:12" s="78" customFormat="1">
      <c r="A30" s="43" t="s">
        <v>13</v>
      </c>
      <c r="C30" s="44"/>
      <c r="D30" s="45"/>
      <c r="K30" s="45"/>
      <c r="L30"/>
    </row>
    <row r="31" spans="1:12" s="78" customFormat="1" ht="15">
      <c r="A31" s="76">
        <v>1</v>
      </c>
      <c r="B31" s="20" t="s">
        <v>27</v>
      </c>
      <c r="C31" s="3" t="s">
        <v>2</v>
      </c>
      <c r="D31" s="76">
        <v>8</v>
      </c>
      <c r="E31" s="76"/>
      <c r="F31" s="85">
        <v>16</v>
      </c>
      <c r="G31" s="85"/>
      <c r="H31" s="76"/>
      <c r="I31" s="46"/>
      <c r="J31" s="58">
        <f t="shared" ref="J31:J41" si="2">K31*25-(D31+E31+F31+G31+H31+I31)</f>
        <v>51</v>
      </c>
      <c r="K31" s="77">
        <v>3</v>
      </c>
      <c r="L31"/>
    </row>
    <row r="32" spans="1:12" s="78" customFormat="1" ht="12.75" customHeight="1">
      <c r="A32" s="76">
        <v>2</v>
      </c>
      <c r="B32" s="19" t="s">
        <v>20</v>
      </c>
      <c r="C32" s="3" t="s">
        <v>2</v>
      </c>
      <c r="D32" s="77">
        <v>8</v>
      </c>
      <c r="E32" s="76"/>
      <c r="F32" s="76">
        <v>16</v>
      </c>
      <c r="G32" s="85"/>
      <c r="H32" s="76"/>
      <c r="I32" s="46"/>
      <c r="J32" s="58">
        <f>K32*25-(D32+E32+F32+G32+H32+I32)</f>
        <v>76</v>
      </c>
      <c r="K32" s="77">
        <v>4</v>
      </c>
      <c r="L32"/>
    </row>
    <row r="33" spans="1:14" s="78" customFormat="1">
      <c r="A33" s="76">
        <v>3</v>
      </c>
      <c r="B33" s="19" t="s">
        <v>3</v>
      </c>
      <c r="C33" s="3" t="s">
        <v>0</v>
      </c>
      <c r="D33" s="26">
        <v>8</v>
      </c>
      <c r="E33" s="76"/>
      <c r="F33" s="76"/>
      <c r="G33" s="76">
        <v>16</v>
      </c>
      <c r="H33" s="76"/>
      <c r="I33" s="46"/>
      <c r="J33" s="58">
        <f t="shared" si="2"/>
        <v>51</v>
      </c>
      <c r="K33" s="77">
        <v>3</v>
      </c>
      <c r="L33"/>
    </row>
    <row r="34" spans="1:14" s="78" customFormat="1" ht="15">
      <c r="A34" s="76">
        <v>4</v>
      </c>
      <c r="B34" s="19" t="s">
        <v>40</v>
      </c>
      <c r="C34" s="3" t="s">
        <v>0</v>
      </c>
      <c r="D34" s="76">
        <v>8</v>
      </c>
      <c r="E34" s="76"/>
      <c r="F34" s="86">
        <v>8</v>
      </c>
      <c r="G34" s="86"/>
      <c r="H34" s="76"/>
      <c r="I34" s="46"/>
      <c r="J34" s="58">
        <f t="shared" si="2"/>
        <v>34</v>
      </c>
      <c r="K34" s="77">
        <v>2</v>
      </c>
      <c r="L34"/>
    </row>
    <row r="35" spans="1:14" s="78" customFormat="1" ht="15">
      <c r="A35" s="76">
        <v>5</v>
      </c>
      <c r="B35" s="19" t="s">
        <v>19</v>
      </c>
      <c r="C35" s="3" t="s">
        <v>2</v>
      </c>
      <c r="D35" s="76">
        <v>8</v>
      </c>
      <c r="E35" s="76"/>
      <c r="F35" s="86">
        <v>16</v>
      </c>
      <c r="G35" s="86"/>
      <c r="H35" s="76"/>
      <c r="I35" s="46"/>
      <c r="J35" s="58">
        <f t="shared" si="2"/>
        <v>51</v>
      </c>
      <c r="K35" s="77">
        <v>3</v>
      </c>
      <c r="L35"/>
    </row>
    <row r="36" spans="1:14" s="78" customFormat="1" ht="15">
      <c r="A36" s="76">
        <v>6</v>
      </c>
      <c r="B36" s="19" t="s">
        <v>94</v>
      </c>
      <c r="C36" s="3" t="s">
        <v>0</v>
      </c>
      <c r="D36" s="76">
        <v>8</v>
      </c>
      <c r="E36" s="101"/>
      <c r="F36" s="85">
        <v>16</v>
      </c>
      <c r="G36" s="100"/>
      <c r="H36" s="76"/>
      <c r="I36" s="46"/>
      <c r="J36" s="58">
        <f t="shared" si="2"/>
        <v>51</v>
      </c>
      <c r="K36" s="77">
        <v>3</v>
      </c>
      <c r="L36"/>
      <c r="N36" s="99"/>
    </row>
    <row r="37" spans="1:14" s="78" customFormat="1" ht="15">
      <c r="A37" s="76">
        <v>6</v>
      </c>
      <c r="B37" s="19" t="s">
        <v>69</v>
      </c>
      <c r="C37" s="3" t="s">
        <v>0</v>
      </c>
      <c r="D37" s="76">
        <v>8</v>
      </c>
      <c r="E37" s="76"/>
      <c r="F37" s="85">
        <v>16</v>
      </c>
      <c r="G37" s="85"/>
      <c r="H37" s="46"/>
      <c r="I37" s="46"/>
      <c r="J37" s="58">
        <f t="shared" si="2"/>
        <v>51</v>
      </c>
      <c r="K37" s="77">
        <v>3</v>
      </c>
      <c r="L37"/>
    </row>
    <row r="38" spans="1:14" s="78" customFormat="1" ht="14.25">
      <c r="A38" s="76">
        <v>7</v>
      </c>
      <c r="B38" s="88" t="s">
        <v>55</v>
      </c>
      <c r="C38" s="3" t="s">
        <v>0</v>
      </c>
      <c r="D38" s="76">
        <v>18</v>
      </c>
      <c r="E38" s="76"/>
      <c r="F38" s="76"/>
      <c r="G38" s="76"/>
      <c r="H38" s="76"/>
      <c r="I38" s="46"/>
      <c r="J38" s="58">
        <f>K38*25-(D38+E38+F38+G38+H38+I38)</f>
        <v>32</v>
      </c>
      <c r="K38" s="77">
        <v>2</v>
      </c>
      <c r="L38"/>
    </row>
    <row r="39" spans="1:14" s="78" customFormat="1">
      <c r="A39" s="76">
        <v>8</v>
      </c>
      <c r="B39" s="20" t="s">
        <v>26</v>
      </c>
      <c r="C39" s="3" t="s">
        <v>0</v>
      </c>
      <c r="D39" s="76"/>
      <c r="E39" s="76">
        <v>16</v>
      </c>
      <c r="F39" s="76"/>
      <c r="G39" s="76"/>
      <c r="H39" s="76"/>
      <c r="I39" s="46"/>
      <c r="J39" s="58">
        <f t="shared" si="2"/>
        <v>34</v>
      </c>
      <c r="K39" s="77">
        <v>2</v>
      </c>
      <c r="L39"/>
    </row>
    <row r="40" spans="1:14" s="78" customFormat="1">
      <c r="A40" s="76">
        <v>9</v>
      </c>
      <c r="B40" s="20" t="s">
        <v>57</v>
      </c>
      <c r="C40" s="3" t="s">
        <v>2</v>
      </c>
      <c r="D40" s="76">
        <v>16</v>
      </c>
      <c r="E40" s="76">
        <v>16</v>
      </c>
      <c r="F40" s="76"/>
      <c r="G40" s="76"/>
      <c r="H40" s="46"/>
      <c r="I40" s="46"/>
      <c r="J40" s="58">
        <f>K40*25-(D40+E40+F40+G40+H40+I40)</f>
        <v>93</v>
      </c>
      <c r="K40" s="77">
        <v>5</v>
      </c>
      <c r="L40"/>
    </row>
    <row r="41" spans="1:14" s="78" customFormat="1">
      <c r="A41" s="76"/>
      <c r="B41" s="47" t="str">
        <f>CONCATENATE("Razem godz. kontaktowych        ",SUM(D41:I41))</f>
        <v>Razem godz. kontaktowych        226</v>
      </c>
      <c r="C41" s="21"/>
      <c r="D41" s="48">
        <f>SUM(D31:D40)</f>
        <v>90</v>
      </c>
      <c r="E41" s="48">
        <f>SUM(E31:E40)</f>
        <v>32</v>
      </c>
      <c r="F41" s="48">
        <f>SUM(F31:F40)</f>
        <v>88</v>
      </c>
      <c r="G41" s="48">
        <f>SUM(G31:G40)</f>
        <v>16</v>
      </c>
      <c r="H41" s="48">
        <f>SUM(H31:H40)</f>
        <v>0</v>
      </c>
      <c r="I41" s="48"/>
      <c r="J41" s="72">
        <f t="shared" si="2"/>
        <v>524</v>
      </c>
      <c r="K41" s="55">
        <f>SUM(K31:K40)</f>
        <v>30</v>
      </c>
      <c r="L41"/>
    </row>
    <row r="42" spans="1:14" s="78" customFormat="1">
      <c r="A42" s="43" t="s">
        <v>15</v>
      </c>
      <c r="B42" s="49"/>
      <c r="C42" s="2"/>
      <c r="K42" s="50"/>
      <c r="L42"/>
    </row>
    <row r="43" spans="1:14" s="78" customFormat="1">
      <c r="A43" s="76">
        <v>1</v>
      </c>
      <c r="B43" s="20" t="s">
        <v>64</v>
      </c>
      <c r="C43" s="3" t="s">
        <v>2</v>
      </c>
      <c r="D43" s="76">
        <v>8</v>
      </c>
      <c r="E43" s="76"/>
      <c r="F43" s="76"/>
      <c r="G43" s="76">
        <v>16</v>
      </c>
      <c r="H43" s="46"/>
      <c r="I43" s="46"/>
      <c r="J43" s="58">
        <f t="shared" ref="J43:J49" si="3">K43*25-(D43+E43+F43+G43+H43+I43)</f>
        <v>76</v>
      </c>
      <c r="K43" s="77">
        <v>4</v>
      </c>
      <c r="L43"/>
    </row>
    <row r="44" spans="1:14" s="78" customFormat="1" ht="15" customHeight="1">
      <c r="A44" s="76">
        <v>2</v>
      </c>
      <c r="B44" s="19" t="s">
        <v>83</v>
      </c>
      <c r="C44" s="3" t="s">
        <v>0</v>
      </c>
      <c r="D44" s="76">
        <v>8</v>
      </c>
      <c r="E44" s="76"/>
      <c r="F44" s="76"/>
      <c r="G44" s="76"/>
      <c r="H44" s="76">
        <v>16</v>
      </c>
      <c r="I44" s="46"/>
      <c r="J44" s="58">
        <f t="shared" si="3"/>
        <v>51</v>
      </c>
      <c r="K44" s="77">
        <v>3</v>
      </c>
      <c r="L44"/>
    </row>
    <row r="45" spans="1:14" s="78" customFormat="1" ht="15" customHeight="1">
      <c r="A45" s="76">
        <v>3</v>
      </c>
      <c r="B45" s="19" t="s">
        <v>84</v>
      </c>
      <c r="C45" s="3" t="s">
        <v>0</v>
      </c>
      <c r="D45" s="76">
        <v>8</v>
      </c>
      <c r="E45" s="76"/>
      <c r="F45" s="76"/>
      <c r="G45" s="76"/>
      <c r="H45" s="76">
        <v>16</v>
      </c>
      <c r="I45" s="46"/>
      <c r="J45" s="58">
        <f t="shared" si="3"/>
        <v>51</v>
      </c>
      <c r="K45" s="77">
        <v>3</v>
      </c>
      <c r="L45"/>
    </row>
    <row r="46" spans="1:14" s="78" customFormat="1" ht="15">
      <c r="A46" s="76">
        <v>4</v>
      </c>
      <c r="B46" s="19" t="s">
        <v>85</v>
      </c>
      <c r="C46" s="3" t="s">
        <v>0</v>
      </c>
      <c r="D46" s="76">
        <v>8</v>
      </c>
      <c r="E46" s="76"/>
      <c r="F46" s="85"/>
      <c r="G46" s="85">
        <v>16</v>
      </c>
      <c r="H46" s="46"/>
      <c r="I46" s="46"/>
      <c r="J46" s="58">
        <f t="shared" si="3"/>
        <v>51</v>
      </c>
      <c r="K46" s="77">
        <v>3</v>
      </c>
      <c r="L46"/>
    </row>
    <row r="47" spans="1:14" s="78" customFormat="1" ht="14.25">
      <c r="A47" s="76">
        <v>5</v>
      </c>
      <c r="B47" s="19" t="s">
        <v>56</v>
      </c>
      <c r="C47" s="3" t="s">
        <v>0</v>
      </c>
      <c r="D47" s="76">
        <v>18</v>
      </c>
      <c r="E47" s="76"/>
      <c r="F47" s="76"/>
      <c r="G47" s="76"/>
      <c r="H47" s="46"/>
      <c r="I47" s="46"/>
      <c r="J47" s="58">
        <f t="shared" si="3"/>
        <v>32</v>
      </c>
      <c r="K47" s="77">
        <v>2</v>
      </c>
      <c r="L47"/>
    </row>
    <row r="48" spans="1:14" s="78" customFormat="1">
      <c r="A48" s="76">
        <v>6</v>
      </c>
      <c r="B48" s="88" t="s">
        <v>63</v>
      </c>
      <c r="C48" s="3" t="s">
        <v>2</v>
      </c>
      <c r="D48" s="91">
        <v>16</v>
      </c>
      <c r="E48" s="76"/>
      <c r="F48" s="76"/>
      <c r="G48" s="76">
        <v>16</v>
      </c>
      <c r="H48" s="76"/>
      <c r="I48" s="46"/>
      <c r="J48" s="58">
        <f>K48*25-(D48+E48+F48+G48+H48+I48)</f>
        <v>93</v>
      </c>
      <c r="K48" s="77">
        <v>5</v>
      </c>
      <c r="L48"/>
    </row>
    <row r="49" spans="1:12" s="78" customFormat="1">
      <c r="A49" s="76">
        <v>7</v>
      </c>
      <c r="B49" s="20" t="s">
        <v>48</v>
      </c>
      <c r="C49" s="3" t="s">
        <v>47</v>
      </c>
      <c r="D49" s="76"/>
      <c r="E49" s="76">
        <v>16</v>
      </c>
      <c r="F49" s="76"/>
      <c r="G49" s="76"/>
      <c r="H49" s="46"/>
      <c r="I49" s="46"/>
      <c r="J49" s="58">
        <f t="shared" si="3"/>
        <v>59</v>
      </c>
      <c r="K49" s="77">
        <v>3</v>
      </c>
      <c r="L49"/>
    </row>
    <row r="50" spans="1:12" s="78" customFormat="1">
      <c r="A50" s="76">
        <v>8</v>
      </c>
      <c r="B50" s="19" t="s">
        <v>43</v>
      </c>
      <c r="C50" s="3" t="s">
        <v>0</v>
      </c>
      <c r="D50" s="76">
        <v>8</v>
      </c>
      <c r="E50" s="76"/>
      <c r="F50" s="76"/>
      <c r="G50" s="76">
        <v>16</v>
      </c>
      <c r="H50" s="76"/>
      <c r="I50" s="46"/>
      <c r="J50" s="58">
        <f>K50*25-(D50+F50+G50+H50+I50)</f>
        <v>51</v>
      </c>
      <c r="K50" s="77">
        <v>3</v>
      </c>
      <c r="L50"/>
    </row>
    <row r="51" spans="1:12" s="78" customFormat="1">
      <c r="A51" s="76">
        <v>9</v>
      </c>
      <c r="B51" s="20" t="s">
        <v>42</v>
      </c>
      <c r="C51" s="3" t="s">
        <v>2</v>
      </c>
      <c r="D51" s="76">
        <v>16</v>
      </c>
      <c r="E51" s="76"/>
      <c r="F51" s="76"/>
      <c r="G51" s="76">
        <v>16</v>
      </c>
      <c r="H51" s="76"/>
      <c r="I51" s="46"/>
      <c r="J51" s="58">
        <f>K51*25-(D51+E51+F51+G51+H51+I51)</f>
        <v>68</v>
      </c>
      <c r="K51" s="77">
        <v>4</v>
      </c>
      <c r="L51"/>
    </row>
    <row r="52" spans="1:12" s="78" customFormat="1">
      <c r="A52" s="76"/>
      <c r="B52" s="47" t="str">
        <f>CONCATENATE("Razem godz. kontaktowych        ",SUM(D52:I52))</f>
        <v>Razem godz. kontaktowych        218</v>
      </c>
      <c r="C52" s="21"/>
      <c r="D52" s="48">
        <f>SUM(D43:D51)</f>
        <v>90</v>
      </c>
      <c r="E52" s="48">
        <f>SUM(E43:E51)</f>
        <v>16</v>
      </c>
      <c r="F52" s="48">
        <f>SUM(F43:F51)</f>
        <v>0</v>
      </c>
      <c r="G52" s="48">
        <f>SUM(G43:G51)</f>
        <v>80</v>
      </c>
      <c r="H52" s="48">
        <f>SUM(H43:H51)</f>
        <v>32</v>
      </c>
      <c r="I52" s="48"/>
      <c r="J52" s="72">
        <f>SUM(J43:J51)</f>
        <v>532</v>
      </c>
      <c r="K52" s="55">
        <f>SUM(K43:K51)</f>
        <v>30</v>
      </c>
      <c r="L52"/>
    </row>
    <row r="53" spans="1:12" s="78" customFormat="1">
      <c r="A53" s="51"/>
      <c r="B53" s="52"/>
      <c r="C53" s="2"/>
      <c r="K53" s="50"/>
      <c r="L53"/>
    </row>
    <row r="54" spans="1:12" s="78" customFormat="1">
      <c r="A54" s="43" t="s">
        <v>16</v>
      </c>
      <c r="B54" s="52"/>
      <c r="C54" s="2"/>
      <c r="K54" s="50"/>
      <c r="L54"/>
    </row>
    <row r="55" spans="1:12" s="78" customFormat="1" ht="12.75" customHeight="1">
      <c r="A55" s="76">
        <v>2</v>
      </c>
      <c r="B55" s="20" t="s">
        <v>58</v>
      </c>
      <c r="C55" s="3" t="s">
        <v>2</v>
      </c>
      <c r="D55" s="92">
        <v>8</v>
      </c>
      <c r="E55" s="76"/>
      <c r="F55" s="76"/>
      <c r="G55" s="86"/>
      <c r="H55" s="76">
        <v>16</v>
      </c>
      <c r="I55" s="46"/>
      <c r="J55" s="58">
        <f t="shared" ref="J55:J64" si="4">K55*25-(D55+E55+F55+G55+H55+I55)</f>
        <v>76</v>
      </c>
      <c r="K55" s="77">
        <v>4</v>
      </c>
      <c r="L55"/>
    </row>
    <row r="56" spans="1:12" s="78" customFormat="1" ht="13.5" customHeight="1">
      <c r="A56" s="76">
        <v>3</v>
      </c>
      <c r="B56" s="20" t="s">
        <v>44</v>
      </c>
      <c r="C56" s="3" t="s">
        <v>0</v>
      </c>
      <c r="D56" s="76">
        <v>8</v>
      </c>
      <c r="E56" s="76"/>
      <c r="F56" s="76"/>
      <c r="G56" s="86"/>
      <c r="H56" s="86">
        <v>16</v>
      </c>
      <c r="I56" s="46"/>
      <c r="J56" s="58">
        <f t="shared" si="4"/>
        <v>51</v>
      </c>
      <c r="K56" s="77">
        <v>3</v>
      </c>
      <c r="L56"/>
    </row>
    <row r="57" spans="1:12" s="78" customFormat="1" ht="14.25">
      <c r="A57" s="76">
        <v>4</v>
      </c>
      <c r="B57" s="19" t="s">
        <v>86</v>
      </c>
      <c r="C57" s="3" t="s">
        <v>2</v>
      </c>
      <c r="D57" s="76">
        <v>8</v>
      </c>
      <c r="E57" s="76"/>
      <c r="F57" s="76"/>
      <c r="G57" s="76"/>
      <c r="H57" s="76">
        <v>16</v>
      </c>
      <c r="I57" s="46"/>
      <c r="J57" s="58">
        <f t="shared" si="4"/>
        <v>76</v>
      </c>
      <c r="K57" s="77">
        <v>4</v>
      </c>
      <c r="L57"/>
    </row>
    <row r="58" spans="1:12" s="78" customFormat="1" ht="14.25">
      <c r="A58" s="76">
        <v>5</v>
      </c>
      <c r="B58" s="19" t="s">
        <v>87</v>
      </c>
      <c r="C58" s="3" t="s">
        <v>0</v>
      </c>
      <c r="D58" s="76">
        <v>16</v>
      </c>
      <c r="E58" s="76"/>
      <c r="F58" s="76"/>
      <c r="G58" s="76">
        <v>16</v>
      </c>
      <c r="H58" s="76"/>
      <c r="I58" s="46"/>
      <c r="J58" s="58">
        <f t="shared" si="4"/>
        <v>68</v>
      </c>
      <c r="K58" s="77">
        <v>4</v>
      </c>
      <c r="L58"/>
    </row>
    <row r="59" spans="1:12" s="78" customFormat="1" ht="14.25">
      <c r="A59" s="76">
        <v>7</v>
      </c>
      <c r="B59" s="19" t="s">
        <v>88</v>
      </c>
      <c r="C59" s="3" t="s">
        <v>0</v>
      </c>
      <c r="D59" s="76">
        <v>8</v>
      </c>
      <c r="E59" s="76"/>
      <c r="F59" s="76"/>
      <c r="G59" s="76">
        <v>16</v>
      </c>
      <c r="H59" s="76"/>
      <c r="I59" s="46"/>
      <c r="J59" s="58">
        <f t="shared" si="4"/>
        <v>76</v>
      </c>
      <c r="K59" s="77">
        <v>4</v>
      </c>
      <c r="L59"/>
    </row>
    <row r="60" spans="1:12" s="78" customFormat="1" ht="14.25">
      <c r="A60" s="76">
        <v>8</v>
      </c>
      <c r="B60" s="19" t="s">
        <v>89</v>
      </c>
      <c r="C60" s="3" t="s">
        <v>0</v>
      </c>
      <c r="D60" s="76">
        <v>8</v>
      </c>
      <c r="E60" s="76"/>
      <c r="F60" s="76"/>
      <c r="G60" s="76"/>
      <c r="H60" s="76">
        <v>16</v>
      </c>
      <c r="I60" s="46"/>
      <c r="J60" s="58">
        <f t="shared" si="4"/>
        <v>76</v>
      </c>
      <c r="K60" s="77">
        <v>4</v>
      </c>
      <c r="L60"/>
    </row>
    <row r="61" spans="1:12" s="78" customFormat="1" ht="14.25">
      <c r="A61" s="76">
        <v>9</v>
      </c>
      <c r="B61" s="19" t="s">
        <v>81</v>
      </c>
      <c r="C61" s="3" t="s">
        <v>0</v>
      </c>
      <c r="D61" s="76"/>
      <c r="E61" s="76"/>
      <c r="F61" s="76"/>
      <c r="G61" s="76"/>
      <c r="H61" s="76">
        <v>16</v>
      </c>
      <c r="I61" s="46"/>
      <c r="J61" s="58">
        <f t="shared" si="4"/>
        <v>59</v>
      </c>
      <c r="K61" s="77">
        <v>3</v>
      </c>
      <c r="L61"/>
    </row>
    <row r="62" spans="1:12" s="78" customFormat="1" ht="13.5" customHeight="1">
      <c r="A62" s="76">
        <v>6</v>
      </c>
      <c r="B62" s="19" t="s">
        <v>41</v>
      </c>
      <c r="C62" s="3" t="s">
        <v>0</v>
      </c>
      <c r="D62" s="76"/>
      <c r="E62" s="76"/>
      <c r="F62" s="76"/>
      <c r="G62" s="76">
        <v>16</v>
      </c>
      <c r="H62" s="76"/>
      <c r="I62" s="46"/>
      <c r="J62" s="58">
        <f t="shared" si="4"/>
        <v>34</v>
      </c>
      <c r="K62" s="77">
        <v>2</v>
      </c>
      <c r="L62"/>
    </row>
    <row r="63" spans="1:12" s="78" customFormat="1">
      <c r="A63" s="76">
        <v>10</v>
      </c>
      <c r="B63" s="19" t="s">
        <v>45</v>
      </c>
      <c r="C63" s="3" t="s">
        <v>0</v>
      </c>
      <c r="D63" s="76"/>
      <c r="E63" s="76"/>
      <c r="F63" s="76"/>
      <c r="G63" s="76">
        <v>24</v>
      </c>
      <c r="H63" s="76"/>
      <c r="I63" s="46"/>
      <c r="J63" s="58">
        <f t="shared" si="4"/>
        <v>26</v>
      </c>
      <c r="K63" s="77">
        <v>2</v>
      </c>
      <c r="L63"/>
    </row>
    <row r="64" spans="1:12" s="78" customFormat="1">
      <c r="A64" s="76">
        <v>11</v>
      </c>
      <c r="B64" s="19" t="s">
        <v>93</v>
      </c>
      <c r="C64" s="3" t="s">
        <v>0</v>
      </c>
      <c r="D64" s="76"/>
      <c r="E64" s="76">
        <v>16</v>
      </c>
      <c r="F64" s="76"/>
      <c r="G64" s="76"/>
      <c r="H64" s="76"/>
      <c r="I64" s="46"/>
      <c r="J64" s="58">
        <f t="shared" si="4"/>
        <v>34</v>
      </c>
      <c r="K64" s="77">
        <v>2</v>
      </c>
      <c r="L64"/>
    </row>
    <row r="65" spans="1:12" s="78" customFormat="1">
      <c r="A65" s="76"/>
      <c r="B65" s="47" t="str">
        <f>CONCATENATE("Razem godz. kontaktowych        ",SUM(D65:I65))</f>
        <v>Razem godz. kontaktowych        224</v>
      </c>
      <c r="C65" s="21"/>
      <c r="D65" s="55">
        <f t="shared" ref="D65:K65" si="5">SUM(D55:D64)</f>
        <v>56</v>
      </c>
      <c r="E65" s="55">
        <f t="shared" si="5"/>
        <v>16</v>
      </c>
      <c r="F65" s="55">
        <f t="shared" si="5"/>
        <v>0</v>
      </c>
      <c r="G65" s="55">
        <f t="shared" si="5"/>
        <v>72</v>
      </c>
      <c r="H65" s="55">
        <f t="shared" si="5"/>
        <v>80</v>
      </c>
      <c r="I65" s="55">
        <f t="shared" si="5"/>
        <v>0</v>
      </c>
      <c r="J65" s="55">
        <f t="shared" si="5"/>
        <v>576</v>
      </c>
      <c r="K65" s="55">
        <f t="shared" si="5"/>
        <v>32</v>
      </c>
      <c r="L65"/>
    </row>
    <row r="66" spans="1:12" s="78" customFormat="1">
      <c r="A66" s="43" t="s">
        <v>17</v>
      </c>
      <c r="B66" s="53"/>
      <c r="C66" s="2"/>
      <c r="K66" s="50"/>
      <c r="L66"/>
    </row>
    <row r="67" spans="1:12" s="78" customFormat="1" ht="14.25">
      <c r="A67" s="76">
        <v>1</v>
      </c>
      <c r="B67" s="19" t="s">
        <v>52</v>
      </c>
      <c r="C67" s="3" t="s">
        <v>0</v>
      </c>
      <c r="D67" s="76"/>
      <c r="E67" s="76"/>
      <c r="F67" s="76"/>
      <c r="G67" s="76"/>
      <c r="H67" s="76"/>
      <c r="I67" s="46">
        <v>16</v>
      </c>
      <c r="J67" s="58">
        <f>K67*25-(D67+E67+F67+G67+H67+I67)</f>
        <v>34</v>
      </c>
      <c r="K67" s="77">
        <v>2</v>
      </c>
      <c r="L67"/>
    </row>
    <row r="68" spans="1:12" s="78" customFormat="1" ht="14.25">
      <c r="A68" s="76">
        <v>4</v>
      </c>
      <c r="B68" s="88" t="s">
        <v>65</v>
      </c>
      <c r="C68" s="77" t="s">
        <v>0</v>
      </c>
      <c r="D68" s="26"/>
      <c r="E68" s="26"/>
      <c r="F68" s="26"/>
      <c r="G68" s="26">
        <v>960</v>
      </c>
      <c r="H68" s="26"/>
      <c r="I68" s="39"/>
      <c r="J68" s="58"/>
      <c r="K68" s="77">
        <v>34</v>
      </c>
      <c r="L68"/>
    </row>
    <row r="69" spans="1:12" s="78" customFormat="1">
      <c r="A69" s="76"/>
      <c r="B69" s="47" t="str">
        <f>CONCATENATE("Razem godz. kontaktowych        ",SUM(D69:I69)-G69)</f>
        <v>Razem godz. kontaktowych        16</v>
      </c>
      <c r="C69" s="21"/>
      <c r="D69" s="55">
        <f>SUM(D67:D68)</f>
        <v>0</v>
      </c>
      <c r="E69" s="48"/>
      <c r="F69" s="48"/>
      <c r="G69" s="55">
        <f>SUM(G67:G68)</f>
        <v>960</v>
      </c>
      <c r="H69" s="55">
        <f>SUM(H67:H68)</f>
        <v>0</v>
      </c>
      <c r="I69" s="55">
        <f>SUM(I67:I68)</f>
        <v>16</v>
      </c>
      <c r="J69" s="55">
        <f>SUM(J67:J68)</f>
        <v>34</v>
      </c>
      <c r="K69" s="55">
        <f>SUM(K67:K68)</f>
        <v>36</v>
      </c>
      <c r="L69"/>
    </row>
    <row r="70" spans="1:12" s="78" customFormat="1" ht="14.25" customHeight="1">
      <c r="A70" s="43" t="s">
        <v>18</v>
      </c>
      <c r="B70" s="53"/>
      <c r="C70" s="2"/>
      <c r="K70" s="50"/>
      <c r="L70"/>
    </row>
    <row r="71" spans="1:12" s="78" customFormat="1" ht="14.25">
      <c r="A71" s="76">
        <v>1</v>
      </c>
      <c r="B71" s="81" t="s">
        <v>53</v>
      </c>
      <c r="C71" s="3" t="s">
        <v>0</v>
      </c>
      <c r="D71" s="76"/>
      <c r="E71" s="76"/>
      <c r="F71" s="76"/>
      <c r="G71" s="76"/>
      <c r="H71" s="76"/>
      <c r="I71" s="46">
        <v>16</v>
      </c>
      <c r="J71" s="58">
        <f>K71*25-(D71+E71+F71+G71+H71+I71)</f>
        <v>34</v>
      </c>
      <c r="K71" s="77">
        <v>2</v>
      </c>
      <c r="L71"/>
    </row>
    <row r="72" spans="1:12" s="78" customFormat="1">
      <c r="A72" s="76">
        <f>A71+1</f>
        <v>2</v>
      </c>
      <c r="B72" s="22" t="s">
        <v>38</v>
      </c>
      <c r="C72" s="3" t="s">
        <v>0</v>
      </c>
      <c r="D72" s="76">
        <v>8</v>
      </c>
      <c r="E72" s="76">
        <v>16</v>
      </c>
      <c r="F72" s="76"/>
      <c r="G72" s="76"/>
      <c r="H72" s="76"/>
      <c r="I72" s="46"/>
      <c r="J72" s="58">
        <f>K72*30-(D72+E72+F72+G72+H72+I72)</f>
        <v>96</v>
      </c>
      <c r="K72" s="77">
        <v>4</v>
      </c>
      <c r="L72"/>
    </row>
    <row r="73" spans="1:12" s="78" customFormat="1" ht="14.25">
      <c r="A73" s="76">
        <v>4</v>
      </c>
      <c r="B73" s="81" t="s">
        <v>67</v>
      </c>
      <c r="C73" s="3" t="s">
        <v>0</v>
      </c>
      <c r="D73" s="76"/>
      <c r="E73" s="76"/>
      <c r="F73" s="76"/>
      <c r="G73" s="76"/>
      <c r="H73" s="76"/>
      <c r="I73" s="46"/>
      <c r="J73" s="58">
        <v>375</v>
      </c>
      <c r="K73" s="77">
        <v>15</v>
      </c>
      <c r="L73"/>
    </row>
    <row r="74" spans="1:12" s="78" customFormat="1" ht="14.25">
      <c r="A74" s="76">
        <v>5</v>
      </c>
      <c r="B74" s="88" t="s">
        <v>71</v>
      </c>
      <c r="C74" s="3" t="s">
        <v>0</v>
      </c>
      <c r="D74" s="76"/>
      <c r="E74" s="76"/>
      <c r="F74" s="76"/>
      <c r="G74" s="76"/>
      <c r="H74" s="76">
        <v>16</v>
      </c>
      <c r="I74" s="46"/>
      <c r="J74" s="58">
        <f>K74*25-(D74+E74+F74+G74+H74+I74)</f>
        <v>109</v>
      </c>
      <c r="K74" s="77">
        <v>5</v>
      </c>
      <c r="L74"/>
    </row>
    <row r="75" spans="1:12" s="31" customFormat="1" ht="12.75" customHeight="1">
      <c r="A75" s="76">
        <v>6</v>
      </c>
      <c r="B75" s="22" t="s">
        <v>39</v>
      </c>
      <c r="C75" s="65" t="s">
        <v>0</v>
      </c>
      <c r="D75" s="65">
        <v>8</v>
      </c>
      <c r="E75" s="65"/>
      <c r="F75" s="65"/>
      <c r="G75" s="65"/>
      <c r="H75" s="65">
        <v>16</v>
      </c>
      <c r="I75" s="66"/>
      <c r="J75" s="58"/>
      <c r="K75" s="77">
        <v>4</v>
      </c>
      <c r="L75"/>
    </row>
    <row r="76" spans="1:12" s="78" customFormat="1">
      <c r="A76" s="56"/>
      <c r="B76" s="69" t="str">
        <f>CONCATENATE("Razem godz. kontaktowych        ",SUM(D76:I76))</f>
        <v>Razem godz. kontaktowych        80</v>
      </c>
      <c r="C76" s="67">
        <f>COUNTIF(C71:C72,"E")</f>
        <v>0</v>
      </c>
      <c r="D76" s="34">
        <f>SUM(D71:D75)</f>
        <v>16</v>
      </c>
      <c r="E76" s="34">
        <f>SUM(E71:E75)</f>
        <v>16</v>
      </c>
      <c r="F76" s="34"/>
      <c r="G76" s="34">
        <f>SUM(G71:G75)</f>
        <v>0</v>
      </c>
      <c r="H76" s="34">
        <f>SUM(H71:H75)</f>
        <v>32</v>
      </c>
      <c r="I76" s="34">
        <f>SUM(I71:I75)</f>
        <v>16</v>
      </c>
      <c r="J76" s="72">
        <f>SUM(J71:J75)</f>
        <v>614</v>
      </c>
      <c r="K76" s="68">
        <f>SUM(K71:K75)</f>
        <v>30</v>
      </c>
      <c r="L76"/>
    </row>
    <row r="77" spans="1:12" s="78" customFormat="1">
      <c r="A77" s="56"/>
      <c r="B77" s="52"/>
      <c r="C77" s="2"/>
      <c r="D77" s="50"/>
      <c r="E77" s="50"/>
      <c r="F77" s="50"/>
      <c r="G77" s="50"/>
      <c r="H77" s="50"/>
      <c r="I77" s="50"/>
      <c r="J77" s="60"/>
      <c r="K77" s="70"/>
      <c r="L77"/>
    </row>
    <row r="78" spans="1:12" s="78" customFormat="1" ht="15">
      <c r="A78" s="6"/>
      <c r="B78" s="89" t="s">
        <v>70</v>
      </c>
      <c r="C78" s="96">
        <f>SUM(D18:I18)+SUM(D29:I29)+SUM(D41:I41)+SUM(D52:I52)+SUM(D65:I65)+SUM(D69:I69)+SUM(D76:I76)-G69</f>
        <v>1206</v>
      </c>
      <c r="J78" s="89" t="s">
        <v>82</v>
      </c>
      <c r="K78" s="94">
        <f>K76+K69+K65+K52+K41+K29+K18</f>
        <v>218</v>
      </c>
      <c r="L78"/>
    </row>
    <row r="79" spans="1:12" s="78" customFormat="1">
      <c r="A79" s="6"/>
      <c r="J79" s="79"/>
      <c r="L79"/>
    </row>
    <row r="80" spans="1:12" s="78" customFormat="1" ht="14.25">
      <c r="A80" s="6"/>
      <c r="B80" s="78" t="s">
        <v>72</v>
      </c>
      <c r="J80" s="79"/>
      <c r="L80"/>
    </row>
    <row r="81" spans="1:12" s="78" customFormat="1" ht="14.25">
      <c r="A81" s="6"/>
      <c r="B81" s="78" t="s">
        <v>73</v>
      </c>
      <c r="J81" s="79"/>
      <c r="L81"/>
    </row>
    <row r="82" spans="1:12" s="78" customFormat="1" ht="14.25">
      <c r="A82" s="6"/>
      <c r="B82" s="78" t="s">
        <v>74</v>
      </c>
      <c r="J82" s="79"/>
    </row>
    <row r="83" spans="1:12" s="78" customFormat="1">
      <c r="A83" s="6"/>
      <c r="J83" s="79"/>
    </row>
    <row r="84" spans="1:12" s="78" customFormat="1">
      <c r="A84" s="6"/>
      <c r="J84" s="79"/>
    </row>
    <row r="85" spans="1:12" s="78" customFormat="1">
      <c r="A85" s="6"/>
      <c r="J85" s="79"/>
    </row>
    <row r="86" spans="1:12" s="78" customFormat="1">
      <c r="A86" s="6"/>
      <c r="J86" s="79"/>
    </row>
    <row r="87" spans="1:12" s="78" customFormat="1">
      <c r="A87" s="6"/>
      <c r="J87" s="79"/>
    </row>
    <row r="88" spans="1:12" s="78" customFormat="1">
      <c r="A88" s="6"/>
      <c r="J88" s="79"/>
    </row>
    <row r="89" spans="1:12" s="78" customFormat="1">
      <c r="A89" s="6"/>
      <c r="J89" s="79"/>
    </row>
    <row r="90" spans="1:12" s="78" customFormat="1">
      <c r="A90" s="6"/>
      <c r="J90" s="79"/>
    </row>
    <row r="91" spans="1:12" s="78" customFormat="1">
      <c r="A91" s="6"/>
      <c r="J91" s="79"/>
    </row>
    <row r="92" spans="1:12" s="78" customFormat="1">
      <c r="A92" s="6"/>
      <c r="J92" s="79"/>
    </row>
    <row r="93" spans="1:12" s="78" customFormat="1">
      <c r="A93" s="6"/>
      <c r="J93" s="79"/>
    </row>
    <row r="94" spans="1:12" s="78" customFormat="1">
      <c r="A94" s="6"/>
      <c r="J94" s="79"/>
    </row>
    <row r="95" spans="1:12" s="78" customFormat="1">
      <c r="A95" s="6"/>
      <c r="J95" s="79"/>
    </row>
    <row r="96" spans="1:12" s="78" customFormat="1">
      <c r="A96" s="6"/>
      <c r="J96" s="79"/>
    </row>
    <row r="97" spans="1:10" s="78" customFormat="1">
      <c r="A97" s="6"/>
      <c r="J97" s="79"/>
    </row>
    <row r="98" spans="1:10" s="78" customFormat="1">
      <c r="A98" s="6"/>
      <c r="J98" s="79"/>
    </row>
    <row r="99" spans="1:10" s="78" customFormat="1">
      <c r="A99" s="6"/>
      <c r="J99" s="79"/>
    </row>
    <row r="100" spans="1:10" s="78" customFormat="1">
      <c r="A100" s="6"/>
      <c r="J100" s="79"/>
    </row>
    <row r="101" spans="1:10" s="78" customFormat="1">
      <c r="A101" s="6"/>
      <c r="J101" s="79"/>
    </row>
    <row r="102" spans="1:10" s="78" customFormat="1">
      <c r="A102" s="6"/>
      <c r="J102" s="79"/>
    </row>
    <row r="103" spans="1:10" s="78" customFormat="1">
      <c r="A103" s="6"/>
      <c r="J103" s="79"/>
    </row>
    <row r="104" spans="1:10" s="78" customFormat="1">
      <c r="A104" s="6"/>
      <c r="J104" s="79"/>
    </row>
    <row r="105" spans="1:10" s="78" customFormat="1">
      <c r="A105" s="6"/>
      <c r="J105" s="79"/>
    </row>
    <row r="106" spans="1:10" s="78" customFormat="1">
      <c r="A106" s="6"/>
      <c r="J106" s="79"/>
    </row>
    <row r="107" spans="1:10" s="78" customFormat="1">
      <c r="A107" s="6"/>
      <c r="J107" s="79"/>
    </row>
    <row r="108" spans="1:10" s="78" customFormat="1">
      <c r="A108" s="6"/>
      <c r="J108" s="79"/>
    </row>
    <row r="109" spans="1:10" s="78" customFormat="1">
      <c r="A109" s="6"/>
      <c r="J109" s="79"/>
    </row>
    <row r="110" spans="1:10" s="78" customFormat="1">
      <c r="A110" s="6"/>
      <c r="J110" s="79"/>
    </row>
    <row r="111" spans="1:10" s="78" customFormat="1">
      <c r="A111" s="6"/>
      <c r="J111" s="79"/>
    </row>
    <row r="112" spans="1:10" s="78" customFormat="1">
      <c r="A112" s="6"/>
      <c r="J112" s="79"/>
    </row>
    <row r="113" spans="1:10" s="78" customFormat="1">
      <c r="A113" s="6"/>
      <c r="J113" s="79"/>
    </row>
    <row r="114" spans="1:10" s="78" customFormat="1">
      <c r="A114" s="6"/>
      <c r="J114" s="79"/>
    </row>
    <row r="115" spans="1:10" s="78" customFormat="1">
      <c r="A115" s="6"/>
      <c r="J115" s="79"/>
    </row>
    <row r="116" spans="1:10" s="78" customFormat="1">
      <c r="A116" s="6"/>
      <c r="J116" s="79"/>
    </row>
    <row r="117" spans="1:10" s="78" customFormat="1">
      <c r="A117" s="6"/>
      <c r="J117" s="79"/>
    </row>
    <row r="118" spans="1:10" s="78" customFormat="1">
      <c r="A118" s="6"/>
      <c r="J118" s="79"/>
    </row>
    <row r="119" spans="1:10" s="78" customFormat="1">
      <c r="A119" s="6"/>
      <c r="J119" s="79"/>
    </row>
    <row r="120" spans="1:10" s="78" customFormat="1">
      <c r="A120" s="6"/>
      <c r="J120" s="79"/>
    </row>
    <row r="121" spans="1:10" s="78" customFormat="1">
      <c r="A121" s="6"/>
      <c r="J121" s="79"/>
    </row>
    <row r="122" spans="1:10" s="78" customFormat="1">
      <c r="A122" s="6"/>
      <c r="J122" s="79"/>
    </row>
    <row r="123" spans="1:10" s="78" customFormat="1">
      <c r="A123" s="6"/>
      <c r="J123" s="79"/>
    </row>
    <row r="124" spans="1:10" s="78" customFormat="1">
      <c r="A124" s="6"/>
      <c r="J124" s="79"/>
    </row>
    <row r="125" spans="1:10" s="78" customFormat="1">
      <c r="A125" s="6"/>
      <c r="J125" s="79"/>
    </row>
    <row r="126" spans="1:10" s="78" customFormat="1">
      <c r="A126" s="6"/>
      <c r="J126" s="79"/>
    </row>
    <row r="127" spans="1:10" s="78" customFormat="1">
      <c r="A127" s="6"/>
      <c r="J127" s="79"/>
    </row>
    <row r="128" spans="1:10" s="78" customFormat="1">
      <c r="A128" s="6"/>
      <c r="J128" s="79"/>
    </row>
    <row r="129" spans="1:10" s="78" customFormat="1">
      <c r="A129" s="6"/>
      <c r="J129" s="79"/>
    </row>
    <row r="130" spans="1:10" s="78" customFormat="1">
      <c r="A130" s="6"/>
      <c r="J130" s="79"/>
    </row>
    <row r="131" spans="1:10" s="78" customFormat="1">
      <c r="A131" s="6"/>
      <c r="J131" s="79"/>
    </row>
    <row r="132" spans="1:10" s="78" customFormat="1">
      <c r="A132" s="6"/>
      <c r="J132" s="79"/>
    </row>
    <row r="133" spans="1:10" s="78" customFormat="1">
      <c r="A133" s="6"/>
      <c r="J133" s="79"/>
    </row>
    <row r="134" spans="1:10" s="78" customFormat="1">
      <c r="A134" s="6"/>
      <c r="J134" s="79"/>
    </row>
    <row r="135" spans="1:10" s="78" customFormat="1">
      <c r="A135" s="6"/>
      <c r="J135" s="79"/>
    </row>
    <row r="136" spans="1:10" s="78" customFormat="1">
      <c r="A136" s="6"/>
      <c r="J136" s="79"/>
    </row>
    <row r="137" spans="1:10" s="78" customFormat="1">
      <c r="A137" s="6"/>
      <c r="J137" s="79"/>
    </row>
    <row r="138" spans="1:10" s="78" customFormat="1">
      <c r="A138" s="6"/>
      <c r="J138" s="79"/>
    </row>
    <row r="139" spans="1:10" s="78" customFormat="1">
      <c r="A139" s="6"/>
      <c r="J139" s="79"/>
    </row>
    <row r="140" spans="1:10" s="78" customFormat="1">
      <c r="A140" s="6"/>
      <c r="J140" s="79"/>
    </row>
    <row r="141" spans="1:10" s="78" customFormat="1">
      <c r="A141" s="6"/>
      <c r="J141" s="79"/>
    </row>
    <row r="142" spans="1:10" s="78" customFormat="1">
      <c r="A142" s="6"/>
      <c r="J142" s="79"/>
    </row>
    <row r="143" spans="1:10" s="78" customFormat="1">
      <c r="A143" s="6"/>
      <c r="J143" s="79"/>
    </row>
    <row r="144" spans="1:10" s="78" customFormat="1">
      <c r="A144" s="6"/>
      <c r="J144" s="79"/>
    </row>
    <row r="145" spans="1:10" s="78" customFormat="1">
      <c r="A145" s="6"/>
      <c r="J145" s="79"/>
    </row>
    <row r="146" spans="1:10" s="78" customFormat="1">
      <c r="A146" s="6"/>
      <c r="J146" s="79"/>
    </row>
    <row r="147" spans="1:10" s="78" customFormat="1">
      <c r="A147" s="6"/>
      <c r="J147" s="79"/>
    </row>
    <row r="148" spans="1:10" s="78" customFormat="1">
      <c r="A148" s="6"/>
      <c r="J148" s="79"/>
    </row>
    <row r="149" spans="1:10" s="78" customFormat="1">
      <c r="A149" s="6"/>
      <c r="J149" s="79"/>
    </row>
    <row r="150" spans="1:10" s="78" customFormat="1">
      <c r="A150" s="6"/>
      <c r="J150" s="79"/>
    </row>
    <row r="151" spans="1:10" s="78" customFormat="1">
      <c r="A151" s="6"/>
      <c r="J151" s="79"/>
    </row>
    <row r="152" spans="1:10" s="78" customFormat="1">
      <c r="A152" s="6"/>
      <c r="J152" s="79"/>
    </row>
    <row r="153" spans="1:10" s="78" customFormat="1">
      <c r="A153" s="6"/>
      <c r="J153" s="79"/>
    </row>
    <row r="154" spans="1:10" s="78" customFormat="1">
      <c r="A154" s="6"/>
      <c r="J154" s="79"/>
    </row>
    <row r="155" spans="1:10" s="78" customFormat="1">
      <c r="A155" s="6"/>
      <c r="J155" s="79"/>
    </row>
    <row r="156" spans="1:10" s="78" customFormat="1">
      <c r="A156" s="6"/>
      <c r="J156" s="79"/>
    </row>
    <row r="157" spans="1:10" s="78" customFormat="1">
      <c r="A157" s="6"/>
      <c r="J157" s="79"/>
    </row>
    <row r="158" spans="1:10" s="78" customFormat="1">
      <c r="A158" s="6"/>
      <c r="J158" s="79"/>
    </row>
  </sheetData>
  <mergeCells count="4">
    <mergeCell ref="A6:A7"/>
    <mergeCell ref="B6:B7"/>
    <mergeCell ref="C6:C7"/>
    <mergeCell ref="D6:J6"/>
  </mergeCells>
  <pageMargins left="0.25" right="0.25" top="0.75" bottom="0.75" header="0.3" footer="0.3"/>
  <pageSetup paperSize="9" scale="69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AiR_ST_Automatyzacja_procesow</vt:lpstr>
      <vt:lpstr>AiR_ST_Mechatronika</vt:lpstr>
      <vt:lpstr>AiR_NST_Automatyzacja_procesow</vt:lpstr>
      <vt:lpstr>AiR_NST_Mechatronika</vt:lpstr>
      <vt:lpstr>AiR_NST_Automatyzacja_procesow!Obszar_wydruku</vt:lpstr>
      <vt:lpstr>AiR_NST_Mechatronika!Obszar_wydruku</vt:lpstr>
      <vt:lpstr>AiR_ST_Automatyzacja_procesow!Obszar_wydruku</vt:lpstr>
      <vt:lpstr>AiR_ST_Mechatronika!Obszar_wydruku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studiów Automatyka i robotyka</dc:title>
  <dc:creator>eugenia</dc:creator>
  <cp:lastModifiedBy>Natalia Sasinowska</cp:lastModifiedBy>
  <cp:lastPrinted>2019-06-16T03:34:34Z</cp:lastPrinted>
  <dcterms:created xsi:type="dcterms:W3CDTF">2010-04-18T17:03:46Z</dcterms:created>
  <dcterms:modified xsi:type="dcterms:W3CDTF">2022-04-01T06:57:36Z</dcterms:modified>
</cp:coreProperties>
</file>