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kosmetologia st 2016-2019" sheetId="1" r:id="rId1"/>
    <sheet name="Arkusz2" sheetId="2" r:id="rId2"/>
    <sheet name="Arkusz3" sheetId="3" r:id="rId3"/>
  </sheets>
  <definedNames>
    <definedName name="_Hlk190091891" localSheetId="0">'kosmetologia st 2016-2019'!$A$7</definedName>
  </definedNames>
  <calcPr fullCalcOnLoad="1"/>
</workbook>
</file>

<file path=xl/sharedStrings.xml><?xml version="1.0" encoding="utf-8"?>
<sst xmlns="http://schemas.openxmlformats.org/spreadsheetml/2006/main" count="427" uniqueCount="171">
  <si>
    <t>L.p.</t>
  </si>
  <si>
    <t>Semestr</t>
  </si>
  <si>
    <t>FORMA ZAJĘĆ/</t>
  </si>
  <si>
    <t>LICZBA GODZIN</t>
  </si>
  <si>
    <t>RAZEM</t>
  </si>
  <si>
    <t>ECTS</t>
  </si>
  <si>
    <t>I</t>
  </si>
  <si>
    <t>II</t>
  </si>
  <si>
    <t>wykłady</t>
  </si>
  <si>
    <t>ćwiczenia</t>
  </si>
  <si>
    <t>seminaria</t>
  </si>
  <si>
    <t>1.</t>
  </si>
  <si>
    <t>Biochemia</t>
  </si>
  <si>
    <t>Egzamin</t>
  </si>
  <si>
    <t>2.</t>
  </si>
  <si>
    <t>Mikrobiologia i immunologia</t>
  </si>
  <si>
    <t>4.</t>
  </si>
  <si>
    <t>Chemia kosmetyczna</t>
  </si>
  <si>
    <t>6.</t>
  </si>
  <si>
    <t>Estetyka</t>
  </si>
  <si>
    <t>7.</t>
  </si>
  <si>
    <t>8.</t>
  </si>
  <si>
    <t>Farmakologia</t>
  </si>
  <si>
    <t>9.</t>
  </si>
  <si>
    <t>Podstawy alergologii</t>
  </si>
  <si>
    <t xml:space="preserve">Zaliczenie z oceną </t>
  </si>
  <si>
    <t>10.</t>
  </si>
  <si>
    <t>Zaliczenie z oceną</t>
  </si>
  <si>
    <t>Zapobieganie zakażeniom</t>
  </si>
  <si>
    <t xml:space="preserve">Ginekologiczno – endokrynologiczne aspekty w kosmetologii </t>
  </si>
  <si>
    <t>Receptura kosmetyczna</t>
  </si>
  <si>
    <t>5.</t>
  </si>
  <si>
    <t>PAŃSTWOWEJ WYŻSZEJ SZKOŁY INFORMATYKI I PRZEDSIĘBIORCZOŚCI  W ŁOMŻY</t>
  </si>
  <si>
    <t>Forma zaliczenia</t>
  </si>
  <si>
    <t>Anatomia</t>
  </si>
  <si>
    <t>Biofizyka</t>
  </si>
  <si>
    <t>3.</t>
  </si>
  <si>
    <t xml:space="preserve">Zasady prawidłowego żywienia   </t>
  </si>
  <si>
    <t>Doraźna pomoc przedmedyczna</t>
  </si>
  <si>
    <t xml:space="preserve">Egzamin </t>
  </si>
  <si>
    <t>Technologie informacyjne</t>
  </si>
  <si>
    <t>Podstawy pedagogiki</t>
  </si>
  <si>
    <t>Historia kosmetologii</t>
  </si>
  <si>
    <t>Higiena</t>
  </si>
  <si>
    <t>Histologia</t>
  </si>
  <si>
    <t xml:space="preserve">Fizjoterapia i masaż </t>
  </si>
  <si>
    <t>SEMESTR PIERWSZY</t>
  </si>
  <si>
    <t>TREŚCI KSZTAŁCENIA</t>
  </si>
  <si>
    <t>LICZBA GODZIN RAZEM</t>
  </si>
  <si>
    <t>Jezyk obcy cz. 1</t>
  </si>
  <si>
    <t>SEMESTR DRUGI</t>
  </si>
  <si>
    <t>Szkolenie BHP</t>
  </si>
  <si>
    <t>Szkolenie bibliteczne</t>
  </si>
  <si>
    <t>SEMESTR TRZECI</t>
  </si>
  <si>
    <t>SEMESTR CZWARTY</t>
  </si>
  <si>
    <t xml:space="preserve">2. </t>
  </si>
  <si>
    <t>Moduł przedmiotowy do wyboru:</t>
  </si>
  <si>
    <t>lub</t>
  </si>
  <si>
    <t>* Taneczne formy ruchu</t>
  </si>
  <si>
    <t>* Techniki masażu</t>
  </si>
  <si>
    <t>* Ćwiczenia wysiłkowe</t>
  </si>
  <si>
    <t>SEMESTR PIĄTY</t>
  </si>
  <si>
    <t>SEMESTR SZÓSTY</t>
  </si>
  <si>
    <t>Nadzór sanitarno- epidemiologiczny</t>
  </si>
  <si>
    <t>Ochrona własności intelektualnej</t>
  </si>
  <si>
    <t>Promocja zdrowia i edukacja zdrowotna</t>
  </si>
  <si>
    <t>III</t>
  </si>
  <si>
    <t>IV</t>
  </si>
  <si>
    <t>VI</t>
  </si>
  <si>
    <t>Łączny wymiar godzinowy</t>
  </si>
  <si>
    <t xml:space="preserve">Rodzaj przedmiotu </t>
  </si>
  <si>
    <t>Inne</t>
  </si>
  <si>
    <t>Podstawowy</t>
  </si>
  <si>
    <t>Kierunkowy</t>
  </si>
  <si>
    <t>ćwiczenia /seminaria</t>
  </si>
  <si>
    <t>V</t>
  </si>
  <si>
    <t>Wybrane zagadnienia prawa medycznego i prawa pracy</t>
  </si>
  <si>
    <t>Etyka zawodu</t>
  </si>
  <si>
    <t>Metody oceny kosmetyku</t>
  </si>
  <si>
    <t>3 Egzaminy</t>
  </si>
  <si>
    <t>4 Egzaminy</t>
  </si>
  <si>
    <t>Humanistyczny</t>
  </si>
  <si>
    <t>Organizacja i marketing małej firmy</t>
  </si>
  <si>
    <t>*Chemia naturalnych składników kosmetycznych</t>
  </si>
  <si>
    <t>Uzupełniający</t>
  </si>
  <si>
    <t>Ilość godzin</t>
  </si>
  <si>
    <t>Przedmioty podstawowe</t>
  </si>
  <si>
    <t>Przedmioty kierunkowe</t>
  </si>
  <si>
    <t>Przedmioty humanistyczne</t>
  </si>
  <si>
    <t xml:space="preserve">Przedmioty uzupełniające </t>
  </si>
  <si>
    <t>Kosmetologia upiększająca cz.1</t>
  </si>
  <si>
    <t>Kosmetologia upiększająca cz.2</t>
  </si>
  <si>
    <t>Zabiegi fizykalne w kosmetologii</t>
  </si>
  <si>
    <t>Kosmetologia pielęgnacyjna cz.1</t>
  </si>
  <si>
    <t>Dermatologia cz. 1</t>
  </si>
  <si>
    <t>Kosmetologia pielęgnacyjna cz.2</t>
  </si>
  <si>
    <t>Dermatologia cz. 2</t>
  </si>
  <si>
    <t>Język obcy cz. 2</t>
  </si>
  <si>
    <t>Język obcy cz.3</t>
  </si>
  <si>
    <t>Język obcy cz.4</t>
  </si>
  <si>
    <t>Specjalność do wyboru:</t>
  </si>
  <si>
    <t>ECTS kontkatowy</t>
  </si>
  <si>
    <t>ECTS niekontaktowy</t>
  </si>
  <si>
    <t xml:space="preserve">Wychowanie fizyczne </t>
  </si>
  <si>
    <t>ECTS po zaokrągleniu</t>
  </si>
  <si>
    <t>11.</t>
  </si>
  <si>
    <t xml:space="preserve">Podstawy psychologii, w tym komunikowanie interpersonalne </t>
  </si>
  <si>
    <t>Egzamin*</t>
  </si>
  <si>
    <t>Ogólnouczelniany przedmiot do wyboru</t>
  </si>
  <si>
    <t xml:space="preserve">*Kształtowanie sylwetki i postawy ciała </t>
  </si>
  <si>
    <t>Egzamin**</t>
  </si>
  <si>
    <t>* Egzamin - obejmuje zakres materiału z semestru I, II</t>
  </si>
  <si>
    <t>*Preparaty naturalne w kosmetologii</t>
  </si>
  <si>
    <t>*Złoża mineralne w kosmetyce</t>
  </si>
  <si>
    <t>Wizaż i stylizacja</t>
  </si>
  <si>
    <t>*Podstawy ziołolecznictwa</t>
  </si>
  <si>
    <t>*Edukacja żywieniowa w modelowaniu ciała</t>
  </si>
  <si>
    <t>*Podstawy SPA &amp; Wellness</t>
  </si>
  <si>
    <t>ECTS kontaktowy</t>
  </si>
  <si>
    <t>Modelowanie ciała</t>
  </si>
  <si>
    <t>Kosmetologia naturalna</t>
  </si>
  <si>
    <t xml:space="preserve">ECTS kontaktowy zaj. teoretyczne </t>
  </si>
  <si>
    <t>ECTS niekontaktowy zaj teoretyczne</t>
  </si>
  <si>
    <t>ECTS kontaktowy praktyki zawodowe</t>
  </si>
  <si>
    <t>ECTS niekontakowy praktyki zawodowe</t>
  </si>
  <si>
    <t>ECTS niekontakotwy</t>
  </si>
  <si>
    <t>ECTS zajęcia teoretyczne</t>
  </si>
  <si>
    <t>+</t>
  </si>
  <si>
    <t xml:space="preserve">RAZEM </t>
  </si>
  <si>
    <t>Język obcy</t>
  </si>
  <si>
    <t>Wychowanie fizyczne</t>
  </si>
  <si>
    <t xml:space="preserve">Ochrona własności intelektualnej </t>
  </si>
  <si>
    <t>Przedmioty ogólnouczelniane</t>
  </si>
  <si>
    <t>praktyki zawodowe</t>
  </si>
  <si>
    <t>ECTS przedmioty do wyboru</t>
  </si>
  <si>
    <t>wymiar %</t>
  </si>
  <si>
    <t xml:space="preserve">ECTS RAZEM </t>
  </si>
  <si>
    <t xml:space="preserve">                          – 40 godz. z kosmetologii  pielęgnacyjnej</t>
  </si>
  <si>
    <t xml:space="preserve">                          – 80 godz. z kosmetologii  korekcyjnej  </t>
  </si>
  <si>
    <t xml:space="preserve">                          – 80 godz. z kosmetologii  upiększającej</t>
  </si>
  <si>
    <t>Praktyka zawodowa - 200 godzin = 5 tygodnie = 8 ECTS - zaliczenie z oceną, w tym:</t>
  </si>
  <si>
    <t>* Egzamin - obejmuje zakres materiału z semestru III, IV</t>
  </si>
  <si>
    <t>** Egzamin - obejmuje zakres materialu z semetru I, II, III, IV</t>
  </si>
  <si>
    <t>Patologia ogólna</t>
  </si>
  <si>
    <t xml:space="preserve">Fizjologia </t>
  </si>
  <si>
    <t>Uzupełniający do wyboru</t>
  </si>
  <si>
    <t>Podstawy psychodermatologii</t>
  </si>
  <si>
    <t>Podstawy podologii</t>
  </si>
  <si>
    <t xml:space="preserve">lub </t>
  </si>
  <si>
    <t>Jakość usług kosmetycznych</t>
  </si>
  <si>
    <t xml:space="preserve">Podstawy kosmetyki lekarskiej z elementami medycyny estetycznej </t>
  </si>
  <si>
    <t>Kierunkowy do wyboru</t>
  </si>
  <si>
    <t xml:space="preserve"> Kierunkowy do wyboru</t>
  </si>
  <si>
    <t>2. Kosmetologia naturalna (190h)</t>
  </si>
  <si>
    <t>1. Modelowanie ciała (190h)</t>
  </si>
  <si>
    <t>1. Specjalistyczne zabiegi na ciało (80h)</t>
  </si>
  <si>
    <t>2. Specjalistyczne zabiegi na twarz (80h)</t>
  </si>
  <si>
    <t xml:space="preserve">Metodologia badań naukowych </t>
  </si>
  <si>
    <t>Seminarium dyplomowe cz. 1</t>
  </si>
  <si>
    <t>Seminarium dyplomowe cz. 2</t>
  </si>
  <si>
    <t>Praktyka zawodowa z zakresu kosmetologii pielęganycyjnej - 200h = 5 tygodni = 8 ECTS - zaliczenie z oceną</t>
  </si>
  <si>
    <t>Do wyboru uzupełniający - ogólnouczelniany</t>
  </si>
  <si>
    <t>praktyki zawodowe (12tygx 40godz.)</t>
  </si>
  <si>
    <t xml:space="preserve">ECTS zajęć o charakterze praktycznych </t>
  </si>
  <si>
    <r>
      <t xml:space="preserve"> PLAN  STUDIÓW I STOPNIA  </t>
    </r>
    <r>
      <rPr>
        <b/>
        <u val="single"/>
        <sz val="10"/>
        <color indexed="8"/>
        <rFont val="Times New Roman"/>
        <family val="1"/>
      </rPr>
      <t xml:space="preserve">STACJONARNYCH </t>
    </r>
  </si>
  <si>
    <r>
      <t>KIERUNEK KOSMETOLOGIA</t>
    </r>
    <r>
      <rPr>
        <b/>
        <i/>
        <u val="single"/>
        <sz val="10"/>
        <color indexed="8"/>
        <rFont val="Times New Roman"/>
        <family val="1"/>
      </rPr>
      <t xml:space="preserve">  </t>
    </r>
  </si>
  <si>
    <r>
      <t>Biologia  i  genetyka</t>
    </r>
    <r>
      <rPr>
        <sz val="10"/>
        <rFont val="Times New Roman"/>
        <family val="1"/>
      </rPr>
      <t xml:space="preserve"> </t>
    </r>
  </si>
  <si>
    <t>Praktyka zawodowa z zakresu wybranej specjalności - 80 godzin = 2 tygodnie = 3 ECTS - zaliczenie z oceną</t>
  </si>
  <si>
    <t>Deficyt punktów umożliwiający zaliczenie semetru wynosi 10 ECTS</t>
  </si>
  <si>
    <t>2016-2019</t>
  </si>
  <si>
    <t>WYDZIAŁ NAUK O ZDROWIU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</si>
</sst>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"/>
    <numFmt numFmtId="171" formatCode="0.000%"/>
    <numFmt numFmtId="172" formatCode="0.0%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Czcionka tekstu podstawowego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3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3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i/>
      <sz val="10"/>
      <color rgb="FF0070C0"/>
      <name val="Times New Roman"/>
      <family val="1"/>
    </font>
    <font>
      <b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34" borderId="18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34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4" fillId="0" borderId="21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top"/>
    </xf>
    <xf numFmtId="0" fontId="4" fillId="33" borderId="24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vertical="center"/>
    </xf>
    <xf numFmtId="0" fontId="53" fillId="33" borderId="24" xfId="0" applyFont="1" applyFill="1" applyBorder="1" applyAlignment="1">
      <alignment vertical="center"/>
    </xf>
    <xf numFmtId="0" fontId="53" fillId="33" borderId="12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16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3" fillId="33" borderId="20" xfId="0" applyFont="1" applyFill="1" applyBorder="1" applyAlignment="1">
      <alignment vertical="center"/>
    </xf>
    <xf numFmtId="0" fontId="53" fillId="33" borderId="2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13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14" fillId="0" borderId="28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55" fillId="0" borderId="28" xfId="0" applyFont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3" fillId="0" borderId="27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5" fillId="0" borderId="28" xfId="0" applyFont="1" applyBorder="1" applyAlignment="1">
      <alignment vertical="top" wrapText="1"/>
    </xf>
    <xf numFmtId="0" fontId="15" fillId="0" borderId="28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vertical="top" wrapText="1"/>
    </xf>
    <xf numFmtId="0" fontId="7" fillId="34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16" fillId="0" borderId="29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6" fillId="0" borderId="27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 vertical="center"/>
    </xf>
    <xf numFmtId="0" fontId="7" fillId="34" borderId="46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9" borderId="50" xfId="0" applyFont="1" applyFill="1" applyBorder="1" applyAlignment="1">
      <alignment horizontal="center"/>
    </xf>
    <xf numFmtId="170" fontId="4" fillId="39" borderId="5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10" fontId="5" fillId="39" borderId="5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12" fillId="0" borderId="50" xfId="0" applyFont="1" applyBorder="1" applyAlignment="1">
      <alignment/>
    </xf>
    <xf numFmtId="10" fontId="17" fillId="0" borderId="50" xfId="0" applyNumberFormat="1" applyFont="1" applyBorder="1" applyAlignment="1">
      <alignment horizontal="center"/>
    </xf>
    <xf numFmtId="9" fontId="4" fillId="34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0" fontId="12" fillId="0" borderId="50" xfId="52" applyNumberFormat="1" applyFont="1" applyBorder="1" applyAlignment="1">
      <alignment horizontal="center"/>
    </xf>
    <xf numFmtId="9" fontId="19" fillId="0" borderId="0" xfId="0" applyNumberFormat="1" applyFont="1" applyAlignment="1">
      <alignment/>
    </xf>
    <xf numFmtId="0" fontId="12" fillId="0" borderId="50" xfId="0" applyFont="1" applyBorder="1" applyAlignment="1">
      <alignment wrapText="1"/>
    </xf>
    <xf numFmtId="0" fontId="4" fillId="37" borderId="50" xfId="0" applyFont="1" applyFill="1" applyBorder="1" applyAlignment="1">
      <alignment horizontal="center" wrapText="1"/>
    </xf>
    <xf numFmtId="0" fontId="4" fillId="37" borderId="50" xfId="0" applyFont="1" applyFill="1" applyBorder="1" applyAlignment="1">
      <alignment horizontal="center"/>
    </xf>
    <xf numFmtId="0" fontId="11" fillId="33" borderId="50" xfId="0" applyFont="1" applyFill="1" applyBorder="1" applyAlignment="1">
      <alignment wrapText="1"/>
    </xf>
    <xf numFmtId="0" fontId="7" fillId="33" borderId="50" xfId="0" applyFont="1" applyFill="1" applyBorder="1" applyAlignment="1">
      <alignment horizontal="center"/>
    </xf>
    <xf numFmtId="0" fontId="12" fillId="39" borderId="50" xfId="0" applyFont="1" applyFill="1" applyBorder="1" applyAlignment="1">
      <alignment horizontal="center" wrapText="1"/>
    </xf>
    <xf numFmtId="0" fontId="12" fillId="40" borderId="50" xfId="0" applyFont="1" applyFill="1" applyBorder="1" applyAlignment="1">
      <alignment horizontal="center" wrapText="1"/>
    </xf>
    <xf numFmtId="0" fontId="12" fillId="41" borderId="14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wrapText="1"/>
    </xf>
    <xf numFmtId="0" fontId="20" fillId="34" borderId="23" xfId="0" applyFont="1" applyFill="1" applyBorder="1" applyAlignment="1">
      <alignment horizontal="center" wrapText="1"/>
    </xf>
    <xf numFmtId="0" fontId="20" fillId="34" borderId="14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21" fillId="0" borderId="51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42" borderId="18" xfId="0" applyFont="1" applyFill="1" applyBorder="1" applyAlignment="1">
      <alignment horizontal="left" vertical="top" wrapText="1"/>
    </xf>
    <xf numFmtId="0" fontId="4" fillId="42" borderId="23" xfId="0" applyFont="1" applyFill="1" applyBorder="1" applyAlignment="1">
      <alignment horizontal="left" vertical="top" wrapText="1"/>
    </xf>
    <xf numFmtId="0" fontId="4" fillId="42" borderId="14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10" fontId="4" fillId="34" borderId="53" xfId="0" applyNumberFormat="1" applyFont="1" applyFill="1" applyBorder="1" applyAlignment="1">
      <alignment horizontal="center" vertical="center"/>
    </xf>
    <xf numFmtId="10" fontId="4" fillId="34" borderId="54" xfId="0" applyNumberFormat="1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37" borderId="18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2" fillId="41" borderId="18" xfId="0" applyFont="1" applyFill="1" applyBorder="1" applyAlignment="1">
      <alignment horizontal="center"/>
    </xf>
    <xf numFmtId="0" fontId="12" fillId="41" borderId="14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2" fillId="41" borderId="18" xfId="0" applyFont="1" applyFill="1" applyBorder="1" applyAlignment="1">
      <alignment horizontal="right"/>
    </xf>
    <xf numFmtId="0" fontId="12" fillId="41" borderId="23" xfId="0" applyFont="1" applyFill="1" applyBorder="1" applyAlignment="1">
      <alignment horizontal="right"/>
    </xf>
    <xf numFmtId="0" fontId="4" fillId="37" borderId="11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right"/>
    </xf>
    <xf numFmtId="0" fontId="12" fillId="33" borderId="23" xfId="0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top" wrapText="1"/>
    </xf>
    <xf numFmtId="0" fontId="5" fillId="37" borderId="20" xfId="0" applyFont="1" applyFill="1" applyBorder="1" applyAlignment="1">
      <alignment horizontal="center" vertical="top" wrapText="1"/>
    </xf>
    <xf numFmtId="0" fontId="5" fillId="37" borderId="21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5" fillId="37" borderId="18" xfId="0" applyFont="1" applyFill="1" applyBorder="1" applyAlignment="1">
      <alignment horizontal="center"/>
    </xf>
    <xf numFmtId="0" fontId="5" fillId="37" borderId="2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18" borderId="18" xfId="0" applyFont="1" applyFill="1" applyBorder="1" applyAlignment="1">
      <alignment horizontal="left" vertical="center"/>
    </xf>
    <xf numFmtId="0" fontId="12" fillId="18" borderId="23" xfId="0" applyFont="1" applyFill="1" applyBorder="1" applyAlignment="1">
      <alignment horizontal="left" vertical="center"/>
    </xf>
    <xf numFmtId="0" fontId="12" fillId="18" borderId="14" xfId="0" applyFont="1" applyFill="1" applyBorder="1" applyAlignment="1">
      <alignment horizontal="left" vertical="center"/>
    </xf>
    <xf numFmtId="0" fontId="4" fillId="37" borderId="46" xfId="0" applyFont="1" applyFill="1" applyBorder="1" applyAlignment="1">
      <alignment horizontal="center"/>
    </xf>
    <xf numFmtId="0" fontId="4" fillId="37" borderId="52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34" borderId="36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170" fontId="4" fillId="37" borderId="46" xfId="0" applyNumberFormat="1" applyFont="1" applyFill="1" applyBorder="1" applyAlignment="1">
      <alignment horizontal="center" vertical="center"/>
    </xf>
    <xf numFmtId="170" fontId="4" fillId="37" borderId="52" xfId="0" applyNumberFormat="1" applyFont="1" applyFill="1" applyBorder="1" applyAlignment="1">
      <alignment horizontal="center" vertical="center"/>
    </xf>
    <xf numFmtId="0" fontId="4" fillId="32" borderId="46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10" fontId="4" fillId="32" borderId="46" xfId="0" applyNumberFormat="1" applyFont="1" applyFill="1" applyBorder="1" applyAlignment="1">
      <alignment horizontal="center" vertical="center"/>
    </xf>
    <xf numFmtId="10" fontId="4" fillId="32" borderId="52" xfId="0" applyNumberFormat="1" applyFont="1" applyFill="1" applyBorder="1" applyAlignment="1">
      <alignment horizontal="center" vertical="center"/>
    </xf>
    <xf numFmtId="0" fontId="4" fillId="37" borderId="46" xfId="0" applyFont="1" applyFill="1" applyBorder="1" applyAlignment="1">
      <alignment horizontal="center" vertical="center"/>
    </xf>
    <xf numFmtId="0" fontId="4" fillId="37" borderId="52" xfId="0" applyFont="1" applyFill="1" applyBorder="1" applyAlignment="1">
      <alignment horizontal="center" vertical="center"/>
    </xf>
    <xf numFmtId="10" fontId="4" fillId="37" borderId="46" xfId="0" applyNumberFormat="1" applyFont="1" applyFill="1" applyBorder="1" applyAlignment="1">
      <alignment horizontal="center" vertical="center"/>
    </xf>
    <xf numFmtId="10" fontId="4" fillId="37" borderId="52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2" fillId="33" borderId="18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37" borderId="22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top"/>
    </xf>
    <xf numFmtId="0" fontId="4" fillId="33" borderId="23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left" vertical="top"/>
    </xf>
    <xf numFmtId="0" fontId="5" fillId="37" borderId="22" xfId="0" applyFont="1" applyFill="1" applyBorder="1" applyAlignment="1">
      <alignment horizontal="center" vertical="top" wrapText="1"/>
    </xf>
    <xf numFmtId="0" fontId="5" fillId="37" borderId="0" xfId="0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/>
    </xf>
    <xf numFmtId="0" fontId="4" fillId="39" borderId="50" xfId="0" applyFont="1" applyFill="1" applyBorder="1" applyAlignment="1">
      <alignment horizontal="center"/>
    </xf>
    <xf numFmtId="0" fontId="12" fillId="40" borderId="46" xfId="0" applyFont="1" applyFill="1" applyBorder="1" applyAlignment="1">
      <alignment horizontal="center" wrapText="1"/>
    </xf>
    <xf numFmtId="0" fontId="12" fillId="40" borderId="36" xfId="0" applyFont="1" applyFill="1" applyBorder="1" applyAlignment="1">
      <alignment horizontal="center" wrapText="1"/>
    </xf>
    <xf numFmtId="0" fontId="12" fillId="40" borderId="52" xfId="0" applyFont="1" applyFill="1" applyBorder="1" applyAlignment="1">
      <alignment horizontal="center" wrapText="1"/>
    </xf>
    <xf numFmtId="0" fontId="17" fillId="0" borderId="46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2" fillId="40" borderId="50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52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7"/>
  <sheetViews>
    <sheetView tabSelected="1" zoomScale="90" zoomScaleNormal="90" zoomScaleSheetLayoutView="100" workbookViewId="0" topLeftCell="A1">
      <selection activeCell="A4" sqref="A4:K4"/>
    </sheetView>
  </sheetViews>
  <sheetFormatPr defaultColWidth="8.796875" defaultRowHeight="14.25"/>
  <cols>
    <col min="1" max="1" width="4.69921875" style="0" customWidth="1"/>
    <col min="2" max="2" width="25.59765625" style="0" customWidth="1"/>
    <col min="3" max="3" width="7.3984375" style="0" customWidth="1"/>
    <col min="4" max="4" width="8.3984375" style="0" customWidth="1"/>
    <col min="5" max="6" width="7.59765625" style="0" customWidth="1"/>
    <col min="7" max="7" width="9.09765625" style="0" customWidth="1"/>
    <col min="8" max="8" width="9.69921875" style="0" customWidth="1"/>
    <col min="9" max="9" width="11" style="0" customWidth="1"/>
    <col min="10" max="10" width="7.5" style="0" customWidth="1"/>
    <col min="11" max="11" width="14.59765625" style="0" customWidth="1"/>
    <col min="12" max="12" width="12.5" style="6" customWidth="1"/>
    <col min="13" max="14" width="9" style="12" customWidth="1"/>
    <col min="15" max="35" width="9" style="270" customWidth="1"/>
  </cols>
  <sheetData>
    <row r="1" spans="1:12" ht="14.25">
      <c r="A1" s="282" t="s">
        <v>169</v>
      </c>
      <c r="B1" s="282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4.25">
      <c r="A2" s="282" t="s">
        <v>170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19"/>
    </row>
    <row r="3" spans="1:12" ht="14.25">
      <c r="A3" s="282" t="s">
        <v>32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19"/>
    </row>
    <row r="4" spans="1:12" ht="15" customHeight="1">
      <c r="A4" s="282" t="s">
        <v>164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19"/>
    </row>
    <row r="5" spans="1:12" ht="15.75" thickBot="1">
      <c r="A5" s="344" t="s">
        <v>165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19"/>
    </row>
    <row r="6" spans="1:12" ht="19.5" customHeight="1" thickBot="1">
      <c r="A6" s="20"/>
      <c r="B6" s="20"/>
      <c r="C6" s="341" t="s">
        <v>46</v>
      </c>
      <c r="D6" s="342"/>
      <c r="E6" s="342"/>
      <c r="F6" s="343"/>
      <c r="G6" s="21"/>
      <c r="H6" s="21"/>
      <c r="I6" s="21"/>
      <c r="J6" s="21"/>
      <c r="K6" s="20"/>
      <c r="L6" s="19"/>
    </row>
    <row r="7" spans="1:12" ht="15" customHeight="1">
      <c r="A7" s="22"/>
      <c r="B7" s="23"/>
      <c r="C7" s="302" t="s">
        <v>2</v>
      </c>
      <c r="D7" s="303"/>
      <c r="E7" s="304"/>
      <c r="F7" s="276" t="s">
        <v>48</v>
      </c>
      <c r="G7" s="24"/>
      <c r="H7" s="24"/>
      <c r="I7" s="24"/>
      <c r="J7" s="24"/>
      <c r="K7" s="276" t="s">
        <v>33</v>
      </c>
      <c r="L7" s="276" t="s">
        <v>70</v>
      </c>
    </row>
    <row r="8" spans="1:12" ht="38.25" customHeight="1" thickBot="1">
      <c r="A8" s="286" t="s">
        <v>0</v>
      </c>
      <c r="B8" s="286" t="s">
        <v>47</v>
      </c>
      <c r="C8" s="288" t="s">
        <v>3</v>
      </c>
      <c r="D8" s="289"/>
      <c r="E8" s="290"/>
      <c r="F8" s="277"/>
      <c r="G8" s="26" t="s">
        <v>101</v>
      </c>
      <c r="H8" s="26" t="s">
        <v>104</v>
      </c>
      <c r="I8" s="26" t="s">
        <v>102</v>
      </c>
      <c r="J8" s="25" t="s">
        <v>136</v>
      </c>
      <c r="K8" s="277"/>
      <c r="L8" s="277"/>
    </row>
    <row r="9" spans="1:12" ht="15" customHeight="1" thickBot="1">
      <c r="A9" s="287"/>
      <c r="B9" s="287"/>
      <c r="C9" s="27" t="s">
        <v>8</v>
      </c>
      <c r="D9" s="27" t="s">
        <v>9</v>
      </c>
      <c r="E9" s="27" t="s">
        <v>10</v>
      </c>
      <c r="F9" s="278"/>
      <c r="G9" s="28"/>
      <c r="H9" s="28"/>
      <c r="I9" s="28"/>
      <c r="J9" s="28"/>
      <c r="K9" s="278"/>
      <c r="L9" s="278"/>
    </row>
    <row r="10" spans="1:12" ht="14.25" customHeight="1" thickBot="1">
      <c r="A10" s="29" t="s">
        <v>11</v>
      </c>
      <c r="B10" s="30" t="s">
        <v>34</v>
      </c>
      <c r="C10" s="24">
        <v>10</v>
      </c>
      <c r="D10" s="24">
        <v>20</v>
      </c>
      <c r="E10" s="24"/>
      <c r="F10" s="24">
        <f>SUM(C10:E10)</f>
        <v>30</v>
      </c>
      <c r="G10" s="31">
        <f>F10/25</f>
        <v>1.2</v>
      </c>
      <c r="H10" s="31">
        <v>1</v>
      </c>
      <c r="I10" s="31">
        <v>3</v>
      </c>
      <c r="J10" s="24">
        <f>SUM(H10:I10)</f>
        <v>4</v>
      </c>
      <c r="K10" s="29" t="s">
        <v>13</v>
      </c>
      <c r="L10" s="32" t="s">
        <v>72</v>
      </c>
    </row>
    <row r="11" spans="1:12" ht="17.25" customHeight="1" thickBot="1">
      <c r="A11" s="29" t="s">
        <v>14</v>
      </c>
      <c r="B11" s="30" t="s">
        <v>35</v>
      </c>
      <c r="C11" s="24">
        <v>15</v>
      </c>
      <c r="D11" s="24">
        <v>20</v>
      </c>
      <c r="E11" s="24"/>
      <c r="F11" s="24">
        <f aca="true" t="shared" si="0" ref="F11:F20">SUM(C11:E11)</f>
        <v>35</v>
      </c>
      <c r="G11" s="31">
        <f aca="true" t="shared" si="1" ref="G11:G19">F11/25</f>
        <v>1.4</v>
      </c>
      <c r="H11" s="31">
        <v>1</v>
      </c>
      <c r="I11" s="31">
        <v>1</v>
      </c>
      <c r="J11" s="24">
        <f aca="true" t="shared" si="2" ref="J11:J20">SUM(H11:I11)</f>
        <v>2</v>
      </c>
      <c r="K11" s="33" t="s">
        <v>25</v>
      </c>
      <c r="L11" s="32" t="s">
        <v>72</v>
      </c>
    </row>
    <row r="12" spans="1:12" ht="15" customHeight="1" thickBot="1">
      <c r="A12" s="29" t="s">
        <v>36</v>
      </c>
      <c r="B12" s="30" t="s">
        <v>166</v>
      </c>
      <c r="C12" s="24">
        <v>20</v>
      </c>
      <c r="D12" s="24">
        <v>25</v>
      </c>
      <c r="E12" s="24"/>
      <c r="F12" s="24">
        <f t="shared" si="0"/>
        <v>45</v>
      </c>
      <c r="G12" s="31">
        <f t="shared" si="1"/>
        <v>1.8</v>
      </c>
      <c r="H12" s="17">
        <v>2</v>
      </c>
      <c r="I12" s="17">
        <v>2</v>
      </c>
      <c r="J12" s="24">
        <f t="shared" si="2"/>
        <v>4</v>
      </c>
      <c r="K12" s="29" t="s">
        <v>13</v>
      </c>
      <c r="L12" s="32" t="s">
        <v>72</v>
      </c>
    </row>
    <row r="13" spans="1:12" ht="17.25" customHeight="1" thickBot="1">
      <c r="A13" s="29" t="s">
        <v>16</v>
      </c>
      <c r="B13" s="30" t="s">
        <v>38</v>
      </c>
      <c r="C13" s="24">
        <v>8</v>
      </c>
      <c r="D13" s="24">
        <v>12</v>
      </c>
      <c r="E13" s="24"/>
      <c r="F13" s="24">
        <f t="shared" si="0"/>
        <v>20</v>
      </c>
      <c r="G13" s="31">
        <f t="shared" si="1"/>
        <v>0.8</v>
      </c>
      <c r="H13" s="34">
        <v>1</v>
      </c>
      <c r="I13" s="34">
        <v>1</v>
      </c>
      <c r="J13" s="24">
        <f t="shared" si="2"/>
        <v>2</v>
      </c>
      <c r="K13" s="29" t="s">
        <v>39</v>
      </c>
      <c r="L13" s="32" t="s">
        <v>72</v>
      </c>
    </row>
    <row r="14" spans="1:12" ht="15.75" customHeight="1" thickBot="1">
      <c r="A14" s="29" t="s">
        <v>31</v>
      </c>
      <c r="B14" s="30" t="s">
        <v>40</v>
      </c>
      <c r="C14" s="24">
        <v>10</v>
      </c>
      <c r="D14" s="24">
        <v>20</v>
      </c>
      <c r="E14" s="24"/>
      <c r="F14" s="24">
        <f t="shared" si="0"/>
        <v>30</v>
      </c>
      <c r="G14" s="31">
        <f t="shared" si="1"/>
        <v>1.2</v>
      </c>
      <c r="H14" s="31">
        <v>1</v>
      </c>
      <c r="I14" s="31">
        <v>1</v>
      </c>
      <c r="J14" s="24">
        <f t="shared" si="2"/>
        <v>2</v>
      </c>
      <c r="K14" s="33" t="s">
        <v>25</v>
      </c>
      <c r="L14" s="35" t="s">
        <v>71</v>
      </c>
    </row>
    <row r="15" spans="1:12" ht="15.75" customHeight="1" thickBot="1">
      <c r="A15" s="36" t="s">
        <v>18</v>
      </c>
      <c r="B15" s="37" t="s">
        <v>93</v>
      </c>
      <c r="C15" s="38">
        <v>20</v>
      </c>
      <c r="D15" s="38">
        <v>50</v>
      </c>
      <c r="E15" s="38"/>
      <c r="F15" s="24">
        <f t="shared" si="0"/>
        <v>70</v>
      </c>
      <c r="G15" s="31">
        <f t="shared" si="1"/>
        <v>2.8</v>
      </c>
      <c r="H15" s="39">
        <v>3</v>
      </c>
      <c r="I15" s="39">
        <v>2</v>
      </c>
      <c r="J15" s="24">
        <f t="shared" si="2"/>
        <v>5</v>
      </c>
      <c r="K15" s="33" t="s">
        <v>25</v>
      </c>
      <c r="L15" s="32" t="s">
        <v>73</v>
      </c>
    </row>
    <row r="16" spans="1:12" ht="16.5" customHeight="1" thickBot="1">
      <c r="A16" s="36" t="s">
        <v>20</v>
      </c>
      <c r="B16" s="37" t="s">
        <v>94</v>
      </c>
      <c r="C16" s="40">
        <v>21</v>
      </c>
      <c r="D16" s="40">
        <v>30</v>
      </c>
      <c r="E16" s="38"/>
      <c r="F16" s="24">
        <f t="shared" si="0"/>
        <v>51</v>
      </c>
      <c r="G16" s="41">
        <f t="shared" si="1"/>
        <v>2.04</v>
      </c>
      <c r="H16" s="39">
        <v>2</v>
      </c>
      <c r="I16" s="39">
        <v>2</v>
      </c>
      <c r="J16" s="24">
        <f t="shared" si="2"/>
        <v>4</v>
      </c>
      <c r="K16" s="33" t="s">
        <v>25</v>
      </c>
      <c r="L16" s="32" t="s">
        <v>73</v>
      </c>
    </row>
    <row r="17" spans="1:12" ht="17.25" customHeight="1" thickBot="1">
      <c r="A17" s="36" t="s">
        <v>21</v>
      </c>
      <c r="B17" s="42" t="s">
        <v>49</v>
      </c>
      <c r="C17" s="38"/>
      <c r="D17" s="38">
        <v>30</v>
      </c>
      <c r="E17" s="38"/>
      <c r="F17" s="24">
        <f t="shared" si="0"/>
        <v>30</v>
      </c>
      <c r="G17" s="31">
        <f t="shared" si="1"/>
        <v>1.2</v>
      </c>
      <c r="H17" s="39">
        <v>1</v>
      </c>
      <c r="I17" s="39">
        <v>1</v>
      </c>
      <c r="J17" s="24">
        <f t="shared" si="2"/>
        <v>2</v>
      </c>
      <c r="K17" s="33" t="s">
        <v>25</v>
      </c>
      <c r="L17" s="32" t="s">
        <v>71</v>
      </c>
    </row>
    <row r="18" spans="1:12" ht="31.5" customHeight="1" thickBot="1">
      <c r="A18" s="36" t="s">
        <v>26</v>
      </c>
      <c r="B18" s="43" t="s">
        <v>106</v>
      </c>
      <c r="C18" s="44">
        <v>16</v>
      </c>
      <c r="D18" s="44"/>
      <c r="E18" s="44">
        <v>16</v>
      </c>
      <c r="F18" s="44">
        <f t="shared" si="0"/>
        <v>32</v>
      </c>
      <c r="G18" s="41">
        <f t="shared" si="1"/>
        <v>1.28</v>
      </c>
      <c r="H18" s="45">
        <v>1.5</v>
      </c>
      <c r="I18" s="45">
        <v>1.5</v>
      </c>
      <c r="J18" s="24">
        <f t="shared" si="2"/>
        <v>3</v>
      </c>
      <c r="K18" s="31" t="s">
        <v>25</v>
      </c>
      <c r="L18" s="32" t="s">
        <v>81</v>
      </c>
    </row>
    <row r="19" spans="1:12" ht="17.25" customHeight="1" thickBot="1">
      <c r="A19" s="38" t="s">
        <v>105</v>
      </c>
      <c r="B19" s="46" t="s">
        <v>41</v>
      </c>
      <c r="C19" s="47">
        <v>10</v>
      </c>
      <c r="D19" s="47"/>
      <c r="E19" s="47">
        <v>6</v>
      </c>
      <c r="F19" s="44">
        <f t="shared" si="0"/>
        <v>16</v>
      </c>
      <c r="G19" s="41">
        <f t="shared" si="1"/>
        <v>0.64</v>
      </c>
      <c r="H19" s="45">
        <v>1</v>
      </c>
      <c r="I19" s="45">
        <v>1</v>
      </c>
      <c r="J19" s="24">
        <f t="shared" si="2"/>
        <v>2</v>
      </c>
      <c r="K19" s="17" t="s">
        <v>27</v>
      </c>
      <c r="L19" s="32" t="s">
        <v>81</v>
      </c>
    </row>
    <row r="20" spans="1:35" s="9" customFormat="1" ht="15" customHeight="1" thickBot="1">
      <c r="A20" s="339" t="s">
        <v>4</v>
      </c>
      <c r="B20" s="340"/>
      <c r="C20" s="48">
        <f>SUM(C10:C19)</f>
        <v>130</v>
      </c>
      <c r="D20" s="48">
        <f>SUM(D10:D19)</f>
        <v>207</v>
      </c>
      <c r="E20" s="48">
        <f>SUM(E10:E19)</f>
        <v>22</v>
      </c>
      <c r="F20" s="49">
        <f t="shared" si="0"/>
        <v>359</v>
      </c>
      <c r="G20" s="50">
        <f>SUM(G10:G19)</f>
        <v>14.359999999999998</v>
      </c>
      <c r="H20" s="51">
        <f>SUM(H10:H19)</f>
        <v>14.5</v>
      </c>
      <c r="I20" s="51">
        <f>SUM(I10:I19)</f>
        <v>15.5</v>
      </c>
      <c r="J20" s="49">
        <f t="shared" si="2"/>
        <v>30</v>
      </c>
      <c r="K20" s="48" t="s">
        <v>79</v>
      </c>
      <c r="L20" s="52"/>
      <c r="M20" s="13"/>
      <c r="N20" s="13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</row>
    <row r="21" spans="1:12" ht="15" customHeight="1" thickBot="1">
      <c r="A21" s="53"/>
      <c r="B21" s="54" t="s">
        <v>51</v>
      </c>
      <c r="C21" s="353">
        <v>4</v>
      </c>
      <c r="D21" s="353"/>
      <c r="E21" s="354"/>
      <c r="F21" s="56"/>
      <c r="G21" s="56"/>
      <c r="H21" s="56"/>
      <c r="I21" s="56"/>
      <c r="J21" s="56"/>
      <c r="K21" s="57"/>
      <c r="L21" s="58"/>
    </row>
    <row r="22" spans="1:12" ht="15" customHeight="1" thickBot="1">
      <c r="A22" s="59"/>
      <c r="B22" s="56" t="s">
        <v>52</v>
      </c>
      <c r="C22" s="355">
        <v>2</v>
      </c>
      <c r="D22" s="355"/>
      <c r="E22" s="356"/>
      <c r="F22" s="56"/>
      <c r="G22" s="56"/>
      <c r="H22" s="56"/>
      <c r="I22" s="56"/>
      <c r="J22" s="56"/>
      <c r="K22" s="57"/>
      <c r="L22" s="58"/>
    </row>
    <row r="23" spans="1:12" ht="15" customHeight="1" thickBot="1">
      <c r="A23" s="283" t="s">
        <v>168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5"/>
      <c r="L23" s="58"/>
    </row>
    <row r="24" spans="1:12" ht="21.75" customHeight="1" thickBot="1">
      <c r="A24" s="56"/>
      <c r="B24" s="56"/>
      <c r="C24" s="336" t="s">
        <v>50</v>
      </c>
      <c r="D24" s="337"/>
      <c r="E24" s="337"/>
      <c r="F24" s="338"/>
      <c r="G24" s="60"/>
      <c r="H24" s="60"/>
      <c r="I24" s="60"/>
      <c r="J24" s="60"/>
      <c r="K24" s="57"/>
      <c r="L24" s="58"/>
    </row>
    <row r="25" spans="1:12" ht="16.5" customHeight="1">
      <c r="A25" s="22"/>
      <c r="B25" s="23"/>
      <c r="C25" s="302" t="s">
        <v>2</v>
      </c>
      <c r="D25" s="303"/>
      <c r="E25" s="304"/>
      <c r="F25" s="276" t="s">
        <v>48</v>
      </c>
      <c r="G25" s="24"/>
      <c r="H25" s="24"/>
      <c r="I25" s="24"/>
      <c r="J25" s="24"/>
      <c r="K25" s="276" t="s">
        <v>33</v>
      </c>
      <c r="L25" s="276" t="s">
        <v>70</v>
      </c>
    </row>
    <row r="26" spans="1:12" ht="26.25" customHeight="1" thickBot="1">
      <c r="A26" s="286" t="s">
        <v>0</v>
      </c>
      <c r="B26" s="286" t="s">
        <v>47</v>
      </c>
      <c r="C26" s="288" t="s">
        <v>3</v>
      </c>
      <c r="D26" s="289"/>
      <c r="E26" s="290"/>
      <c r="F26" s="277"/>
      <c r="G26" s="26" t="s">
        <v>101</v>
      </c>
      <c r="H26" s="26" t="s">
        <v>104</v>
      </c>
      <c r="I26" s="26" t="s">
        <v>102</v>
      </c>
      <c r="J26" s="25" t="s">
        <v>136</v>
      </c>
      <c r="K26" s="277"/>
      <c r="L26" s="277"/>
    </row>
    <row r="27" spans="1:12" ht="17.25" customHeight="1" thickBot="1">
      <c r="A27" s="287"/>
      <c r="B27" s="287"/>
      <c r="C27" s="61" t="s">
        <v>8</v>
      </c>
      <c r="D27" s="27" t="s">
        <v>9</v>
      </c>
      <c r="E27" s="27" t="s">
        <v>10</v>
      </c>
      <c r="F27" s="278"/>
      <c r="G27" s="28"/>
      <c r="H27" s="28"/>
      <c r="I27" s="28"/>
      <c r="J27" s="28"/>
      <c r="K27" s="278"/>
      <c r="L27" s="278"/>
    </row>
    <row r="28" spans="1:12" ht="18" customHeight="1" thickBot="1">
      <c r="A28" s="29" t="s">
        <v>11</v>
      </c>
      <c r="B28" s="42" t="s">
        <v>95</v>
      </c>
      <c r="C28" s="24">
        <v>20</v>
      </c>
      <c r="D28" s="24">
        <v>50</v>
      </c>
      <c r="E28" s="24"/>
      <c r="F28" s="24">
        <f>SUM(C28:E28)</f>
        <v>70</v>
      </c>
      <c r="G28" s="31">
        <f>F28/25</f>
        <v>2.8</v>
      </c>
      <c r="H28" s="31">
        <v>3</v>
      </c>
      <c r="I28" s="31">
        <v>1</v>
      </c>
      <c r="J28" s="44">
        <f>SUM(H28:I28)</f>
        <v>4</v>
      </c>
      <c r="K28" s="36" t="s">
        <v>107</v>
      </c>
      <c r="L28" s="32" t="s">
        <v>73</v>
      </c>
    </row>
    <row r="29" spans="1:12" ht="16.5" customHeight="1" thickBot="1">
      <c r="A29" s="29" t="s">
        <v>14</v>
      </c>
      <c r="B29" s="37" t="s">
        <v>96</v>
      </c>
      <c r="C29" s="44">
        <v>9</v>
      </c>
      <c r="D29" s="44">
        <v>60</v>
      </c>
      <c r="E29" s="24"/>
      <c r="F29" s="24">
        <f aca="true" t="shared" si="3" ref="F29:F36">SUM(C29:E29)</f>
        <v>69</v>
      </c>
      <c r="G29" s="41">
        <f aca="true" t="shared" si="4" ref="G29:G36">F29/25</f>
        <v>2.76</v>
      </c>
      <c r="H29" s="45">
        <v>3</v>
      </c>
      <c r="I29" s="45">
        <v>1</v>
      </c>
      <c r="J29" s="44">
        <f aca="true" t="shared" si="5" ref="J29:J36">SUM(H29:I29)</f>
        <v>4</v>
      </c>
      <c r="K29" s="36" t="s">
        <v>107</v>
      </c>
      <c r="L29" s="32" t="s">
        <v>73</v>
      </c>
    </row>
    <row r="30" spans="1:12" ht="16.5" customHeight="1" thickBot="1">
      <c r="A30" s="29" t="s">
        <v>36</v>
      </c>
      <c r="B30" s="30" t="s">
        <v>97</v>
      </c>
      <c r="C30" s="24"/>
      <c r="D30" s="24">
        <v>30</v>
      </c>
      <c r="E30" s="24"/>
      <c r="F30" s="24">
        <f t="shared" si="3"/>
        <v>30</v>
      </c>
      <c r="G30" s="31">
        <f t="shared" si="4"/>
        <v>1.2</v>
      </c>
      <c r="H30" s="31">
        <v>1</v>
      </c>
      <c r="I30" s="31">
        <v>1</v>
      </c>
      <c r="J30" s="44">
        <f t="shared" si="5"/>
        <v>2</v>
      </c>
      <c r="K30" s="61" t="s">
        <v>27</v>
      </c>
      <c r="L30" s="35" t="s">
        <v>71</v>
      </c>
    </row>
    <row r="31" spans="1:12" ht="15" customHeight="1" thickBot="1">
      <c r="A31" s="29" t="s">
        <v>16</v>
      </c>
      <c r="B31" s="30" t="s">
        <v>144</v>
      </c>
      <c r="C31" s="24">
        <v>20</v>
      </c>
      <c r="D31" s="24">
        <v>10</v>
      </c>
      <c r="E31" s="24"/>
      <c r="F31" s="24">
        <f t="shared" si="3"/>
        <v>30</v>
      </c>
      <c r="G31" s="31">
        <f t="shared" si="4"/>
        <v>1.2</v>
      </c>
      <c r="H31" s="31">
        <v>1</v>
      </c>
      <c r="I31" s="31">
        <v>1</v>
      </c>
      <c r="J31" s="44">
        <f t="shared" si="5"/>
        <v>2</v>
      </c>
      <c r="K31" s="29" t="s">
        <v>13</v>
      </c>
      <c r="L31" s="32" t="s">
        <v>72</v>
      </c>
    </row>
    <row r="32" spans="1:12" ht="15" customHeight="1" thickBot="1">
      <c r="A32" s="29" t="s">
        <v>31</v>
      </c>
      <c r="B32" s="30" t="s">
        <v>143</v>
      </c>
      <c r="C32" s="24">
        <v>20</v>
      </c>
      <c r="D32" s="24">
        <v>10</v>
      </c>
      <c r="E32" s="24"/>
      <c r="F32" s="24">
        <f t="shared" si="3"/>
        <v>30</v>
      </c>
      <c r="G32" s="31">
        <f t="shared" si="4"/>
        <v>1.2</v>
      </c>
      <c r="H32" s="31">
        <v>1</v>
      </c>
      <c r="I32" s="31">
        <v>1</v>
      </c>
      <c r="J32" s="44">
        <f t="shared" si="5"/>
        <v>2</v>
      </c>
      <c r="K32" s="33" t="s">
        <v>25</v>
      </c>
      <c r="L32" s="32" t="s">
        <v>72</v>
      </c>
    </row>
    <row r="33" spans="1:12" ht="15" customHeight="1" thickBot="1">
      <c r="A33" s="29" t="s">
        <v>18</v>
      </c>
      <c r="B33" s="62" t="s">
        <v>42</v>
      </c>
      <c r="C33" s="24">
        <v>12</v>
      </c>
      <c r="D33" s="24"/>
      <c r="E33" s="24"/>
      <c r="F33" s="24">
        <f t="shared" si="3"/>
        <v>12</v>
      </c>
      <c r="G33" s="41">
        <f t="shared" si="4"/>
        <v>0.48</v>
      </c>
      <c r="H33" s="17">
        <v>0.5</v>
      </c>
      <c r="I33" s="17">
        <v>0.5</v>
      </c>
      <c r="J33" s="44">
        <f t="shared" si="5"/>
        <v>1</v>
      </c>
      <c r="K33" s="33" t="s">
        <v>25</v>
      </c>
      <c r="L33" s="32" t="s">
        <v>81</v>
      </c>
    </row>
    <row r="34" spans="1:12" ht="14.25" customHeight="1" thickBot="1">
      <c r="A34" s="29" t="s">
        <v>20</v>
      </c>
      <c r="B34" s="30" t="s">
        <v>44</v>
      </c>
      <c r="C34" s="24">
        <v>25</v>
      </c>
      <c r="D34" s="24">
        <v>25</v>
      </c>
      <c r="E34" s="24"/>
      <c r="F34" s="24">
        <f t="shared" si="3"/>
        <v>50</v>
      </c>
      <c r="G34" s="31">
        <f t="shared" si="4"/>
        <v>2</v>
      </c>
      <c r="H34" s="34">
        <v>2</v>
      </c>
      <c r="I34" s="34">
        <v>1</v>
      </c>
      <c r="J34" s="44">
        <f t="shared" si="5"/>
        <v>3</v>
      </c>
      <c r="K34" s="29" t="s">
        <v>13</v>
      </c>
      <c r="L34" s="63" t="s">
        <v>72</v>
      </c>
    </row>
    <row r="35" spans="1:12" ht="14.25" customHeight="1" thickBot="1">
      <c r="A35" s="29" t="s">
        <v>21</v>
      </c>
      <c r="B35" s="30" t="s">
        <v>103</v>
      </c>
      <c r="C35" s="24"/>
      <c r="D35" s="24">
        <v>30</v>
      </c>
      <c r="E35" s="24"/>
      <c r="F35" s="24">
        <f t="shared" si="3"/>
        <v>30</v>
      </c>
      <c r="G35" s="31">
        <f t="shared" si="4"/>
        <v>1.2</v>
      </c>
      <c r="H35" s="45">
        <v>1</v>
      </c>
      <c r="I35" s="45">
        <v>0</v>
      </c>
      <c r="J35" s="44">
        <f t="shared" si="5"/>
        <v>1</v>
      </c>
      <c r="K35" s="33" t="s">
        <v>25</v>
      </c>
      <c r="L35" s="63" t="s">
        <v>71</v>
      </c>
    </row>
    <row r="36" spans="1:12" ht="15.75" customHeight="1" thickBot="1">
      <c r="A36" s="36" t="s">
        <v>23</v>
      </c>
      <c r="B36" s="42" t="s">
        <v>45</v>
      </c>
      <c r="C36" s="38">
        <v>15</v>
      </c>
      <c r="D36" s="38">
        <v>30</v>
      </c>
      <c r="E36" s="38"/>
      <c r="F36" s="24">
        <f t="shared" si="3"/>
        <v>45</v>
      </c>
      <c r="G36" s="17">
        <f t="shared" si="4"/>
        <v>1.8</v>
      </c>
      <c r="H36" s="17">
        <v>2</v>
      </c>
      <c r="I36" s="17">
        <v>1</v>
      </c>
      <c r="J36" s="44">
        <f t="shared" si="5"/>
        <v>3</v>
      </c>
      <c r="K36" s="33" t="s">
        <v>25</v>
      </c>
      <c r="L36" s="32" t="s">
        <v>73</v>
      </c>
    </row>
    <row r="37" spans="1:35" s="9" customFormat="1" ht="15" customHeight="1" thickBot="1">
      <c r="A37" s="339" t="s">
        <v>4</v>
      </c>
      <c r="B37" s="340"/>
      <c r="C37" s="64">
        <f>SUM(C28:C36)</f>
        <v>121</v>
      </c>
      <c r="D37" s="64">
        <f>SUM(D28:D36)</f>
        <v>245</v>
      </c>
      <c r="E37" s="64">
        <f>SUM(E28:E36)</f>
        <v>0</v>
      </c>
      <c r="F37" s="49">
        <f>SUM(C37:E37)</f>
        <v>366</v>
      </c>
      <c r="G37" s="65">
        <f>SUM(G28:G36)</f>
        <v>14.64</v>
      </c>
      <c r="H37" s="65">
        <f>SUM(H28:H36)</f>
        <v>14.5</v>
      </c>
      <c r="I37" s="65">
        <f>SUM(I28:I36)</f>
        <v>7.5</v>
      </c>
      <c r="J37" s="49">
        <f>SUM(J28:J36)</f>
        <v>22</v>
      </c>
      <c r="K37" s="48" t="s">
        <v>80</v>
      </c>
      <c r="L37" s="52"/>
      <c r="M37" s="13"/>
      <c r="N37" s="13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</row>
    <row r="38" spans="1:12" ht="20.25" customHeight="1" thickBot="1">
      <c r="A38" s="345" t="s">
        <v>111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7"/>
      <c r="L38" s="19"/>
    </row>
    <row r="39" spans="1:12" ht="18" customHeight="1" thickBot="1">
      <c r="A39" s="372" t="s">
        <v>160</v>
      </c>
      <c r="B39" s="373"/>
      <c r="C39" s="373"/>
      <c r="D39" s="373"/>
      <c r="E39" s="373"/>
      <c r="F39" s="373"/>
      <c r="G39" s="373"/>
      <c r="H39" s="373"/>
      <c r="I39" s="373"/>
      <c r="J39" s="373"/>
      <c r="K39" s="374"/>
      <c r="L39" s="19"/>
    </row>
    <row r="40" spans="1:12" ht="19.5" customHeight="1" thickBot="1">
      <c r="A40" s="283" t="s">
        <v>168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5"/>
      <c r="L40" s="66"/>
    </row>
    <row r="41" spans="1:12" ht="18" customHeight="1" thickBot="1">
      <c r="A41" s="67"/>
      <c r="B41" s="68"/>
      <c r="C41" s="336" t="s">
        <v>53</v>
      </c>
      <c r="D41" s="337"/>
      <c r="E41" s="337"/>
      <c r="F41" s="338"/>
      <c r="G41" s="60"/>
      <c r="H41" s="60"/>
      <c r="I41" s="60"/>
      <c r="J41" s="60"/>
      <c r="K41" s="69"/>
      <c r="L41" s="70"/>
    </row>
    <row r="42" spans="1:12" ht="30" customHeight="1">
      <c r="A42" s="22"/>
      <c r="B42" s="23"/>
      <c r="C42" s="302" t="s">
        <v>2</v>
      </c>
      <c r="D42" s="303"/>
      <c r="E42" s="304"/>
      <c r="F42" s="276" t="s">
        <v>48</v>
      </c>
      <c r="G42" s="24"/>
      <c r="H42" s="24"/>
      <c r="I42" s="24"/>
      <c r="J42" s="24"/>
      <c r="K42" s="276" t="s">
        <v>33</v>
      </c>
      <c r="L42" s="276" t="s">
        <v>70</v>
      </c>
    </row>
    <row r="43" spans="1:12" ht="31.5" customHeight="1" thickBot="1">
      <c r="A43" s="286" t="s">
        <v>0</v>
      </c>
      <c r="B43" s="286" t="s">
        <v>47</v>
      </c>
      <c r="C43" s="288" t="s">
        <v>3</v>
      </c>
      <c r="D43" s="289"/>
      <c r="E43" s="290"/>
      <c r="F43" s="277"/>
      <c r="G43" s="26" t="s">
        <v>101</v>
      </c>
      <c r="H43" s="26" t="s">
        <v>104</v>
      </c>
      <c r="I43" s="26" t="s">
        <v>102</v>
      </c>
      <c r="J43" s="25" t="s">
        <v>136</v>
      </c>
      <c r="K43" s="277"/>
      <c r="L43" s="277"/>
    </row>
    <row r="44" spans="1:12" ht="15" customHeight="1" thickBot="1">
      <c r="A44" s="287"/>
      <c r="B44" s="287"/>
      <c r="C44" s="27" t="s">
        <v>8</v>
      </c>
      <c r="D44" s="27" t="s">
        <v>9</v>
      </c>
      <c r="E44" s="27" t="s">
        <v>10</v>
      </c>
      <c r="F44" s="278"/>
      <c r="G44" s="28"/>
      <c r="H44" s="28"/>
      <c r="I44" s="28"/>
      <c r="J44" s="28"/>
      <c r="K44" s="278"/>
      <c r="L44" s="278"/>
    </row>
    <row r="45" spans="1:12" ht="15" customHeight="1" thickBot="1">
      <c r="A45" s="29" t="s">
        <v>11</v>
      </c>
      <c r="B45" s="37" t="s">
        <v>24</v>
      </c>
      <c r="C45" s="24">
        <v>10</v>
      </c>
      <c r="D45" s="24">
        <v>15</v>
      </c>
      <c r="E45" s="24"/>
      <c r="F45" s="24">
        <f>SUM(C45:E45)</f>
        <v>25</v>
      </c>
      <c r="G45" s="31">
        <f>F45/25</f>
        <v>1</v>
      </c>
      <c r="H45" s="31">
        <v>1</v>
      </c>
      <c r="I45" s="31">
        <v>2</v>
      </c>
      <c r="J45" s="24">
        <f>SUM(H45:I45)</f>
        <v>3</v>
      </c>
      <c r="K45" s="33" t="s">
        <v>25</v>
      </c>
      <c r="L45" s="32" t="s">
        <v>84</v>
      </c>
    </row>
    <row r="46" spans="1:12" ht="15" customHeight="1" thickBot="1">
      <c r="A46" s="29" t="s">
        <v>14</v>
      </c>
      <c r="B46" s="5" t="s">
        <v>15</v>
      </c>
      <c r="C46" s="71">
        <v>30</v>
      </c>
      <c r="D46" s="72">
        <v>30</v>
      </c>
      <c r="E46" s="71"/>
      <c r="F46" s="24">
        <f aca="true" t="shared" si="6" ref="F46:F54">SUM(C46:E46)</f>
        <v>60</v>
      </c>
      <c r="G46" s="31">
        <f aca="true" t="shared" si="7" ref="G46:G53">F46/25</f>
        <v>2.4</v>
      </c>
      <c r="H46" s="45">
        <v>2.5</v>
      </c>
      <c r="I46" s="45">
        <v>1.5</v>
      </c>
      <c r="J46" s="24">
        <f aca="true" t="shared" si="8" ref="J46:J53">SUM(H46:I46)</f>
        <v>4</v>
      </c>
      <c r="K46" s="29" t="s">
        <v>13</v>
      </c>
      <c r="L46" s="32" t="s">
        <v>72</v>
      </c>
    </row>
    <row r="47" spans="1:12" ht="15" customHeight="1" thickBot="1">
      <c r="A47" s="29" t="s">
        <v>36</v>
      </c>
      <c r="B47" s="5" t="s">
        <v>17</v>
      </c>
      <c r="C47" s="73">
        <v>20</v>
      </c>
      <c r="D47" s="72">
        <v>50</v>
      </c>
      <c r="E47" s="73"/>
      <c r="F47" s="24">
        <f t="shared" si="6"/>
        <v>70</v>
      </c>
      <c r="G47" s="31">
        <f t="shared" si="7"/>
        <v>2.8</v>
      </c>
      <c r="H47" s="39">
        <v>3</v>
      </c>
      <c r="I47" s="39">
        <v>3</v>
      </c>
      <c r="J47" s="24">
        <f t="shared" si="8"/>
        <v>6</v>
      </c>
      <c r="K47" s="29" t="s">
        <v>13</v>
      </c>
      <c r="L47" s="32" t="s">
        <v>73</v>
      </c>
    </row>
    <row r="48" spans="1:12" ht="15" customHeight="1" thickBot="1">
      <c r="A48" s="29" t="s">
        <v>16</v>
      </c>
      <c r="B48" s="5" t="s">
        <v>19</v>
      </c>
      <c r="C48" s="74">
        <v>15</v>
      </c>
      <c r="D48" s="75">
        <v>35</v>
      </c>
      <c r="E48" s="76"/>
      <c r="F48" s="24">
        <f t="shared" si="6"/>
        <v>50</v>
      </c>
      <c r="G48" s="31">
        <f t="shared" si="7"/>
        <v>2</v>
      </c>
      <c r="H48" s="45">
        <v>2</v>
      </c>
      <c r="I48" s="45">
        <v>2</v>
      </c>
      <c r="J48" s="24">
        <f>SUM(H48:I48)</f>
        <v>4</v>
      </c>
      <c r="K48" s="29" t="s">
        <v>13</v>
      </c>
      <c r="L48" s="63" t="s">
        <v>73</v>
      </c>
    </row>
    <row r="49" spans="1:12" ht="15" customHeight="1" thickBot="1">
      <c r="A49" s="36" t="s">
        <v>31</v>
      </c>
      <c r="B49" s="5" t="s">
        <v>90</v>
      </c>
      <c r="C49" s="77">
        <v>15</v>
      </c>
      <c r="D49" s="78">
        <v>45</v>
      </c>
      <c r="E49" s="73"/>
      <c r="F49" s="24">
        <f t="shared" si="6"/>
        <v>60</v>
      </c>
      <c r="G49" s="31">
        <f t="shared" si="7"/>
        <v>2.4</v>
      </c>
      <c r="H49" s="39">
        <v>2.5</v>
      </c>
      <c r="I49" s="39">
        <v>1.5</v>
      </c>
      <c r="J49" s="24">
        <f t="shared" si="8"/>
        <v>4</v>
      </c>
      <c r="K49" s="61" t="s">
        <v>25</v>
      </c>
      <c r="L49" s="32" t="s">
        <v>73</v>
      </c>
    </row>
    <row r="50" spans="1:12" ht="15" customHeight="1" thickBot="1">
      <c r="A50" s="29" t="s">
        <v>18</v>
      </c>
      <c r="B50" s="30" t="s">
        <v>43</v>
      </c>
      <c r="C50" s="38">
        <v>20</v>
      </c>
      <c r="D50" s="38"/>
      <c r="E50" s="38">
        <v>10</v>
      </c>
      <c r="F50" s="24">
        <f t="shared" si="6"/>
        <v>30</v>
      </c>
      <c r="G50" s="31">
        <f t="shared" si="7"/>
        <v>1.2</v>
      </c>
      <c r="H50" s="17">
        <v>1</v>
      </c>
      <c r="I50" s="17">
        <v>2</v>
      </c>
      <c r="J50" s="24">
        <f t="shared" si="8"/>
        <v>3</v>
      </c>
      <c r="K50" s="29" t="s">
        <v>13</v>
      </c>
      <c r="L50" s="32" t="s">
        <v>72</v>
      </c>
    </row>
    <row r="51" spans="1:12" ht="15.75" customHeight="1" thickBot="1">
      <c r="A51" s="38" t="s">
        <v>20</v>
      </c>
      <c r="B51" s="37" t="s">
        <v>77</v>
      </c>
      <c r="C51" s="38">
        <v>12</v>
      </c>
      <c r="D51" s="38"/>
      <c r="E51" s="38">
        <v>8</v>
      </c>
      <c r="F51" s="24">
        <f t="shared" si="6"/>
        <v>20</v>
      </c>
      <c r="G51" s="79">
        <f t="shared" si="7"/>
        <v>0.8</v>
      </c>
      <c r="H51" s="80">
        <v>1</v>
      </c>
      <c r="I51" s="79">
        <v>1</v>
      </c>
      <c r="J51" s="81">
        <f t="shared" si="8"/>
        <v>2</v>
      </c>
      <c r="K51" s="61" t="s">
        <v>27</v>
      </c>
      <c r="L51" s="32" t="s">
        <v>81</v>
      </c>
    </row>
    <row r="52" spans="1:12" ht="17.25" customHeight="1" thickBot="1">
      <c r="A52" s="36" t="s">
        <v>21</v>
      </c>
      <c r="B52" s="82" t="s">
        <v>98</v>
      </c>
      <c r="C52" s="83"/>
      <c r="D52" s="75">
        <v>30</v>
      </c>
      <c r="E52" s="83"/>
      <c r="F52" s="24">
        <f t="shared" si="6"/>
        <v>30</v>
      </c>
      <c r="G52" s="31">
        <f t="shared" si="7"/>
        <v>1.2</v>
      </c>
      <c r="H52" s="31">
        <v>1</v>
      </c>
      <c r="I52" s="84">
        <v>1</v>
      </c>
      <c r="J52" s="24">
        <f t="shared" si="8"/>
        <v>2</v>
      </c>
      <c r="K52" s="61" t="s">
        <v>27</v>
      </c>
      <c r="L52" s="32" t="s">
        <v>71</v>
      </c>
    </row>
    <row r="53" spans="1:35" s="8" customFormat="1" ht="41.25" customHeight="1" thickBot="1">
      <c r="A53" s="36" t="s">
        <v>23</v>
      </c>
      <c r="B53" s="85" t="s">
        <v>108</v>
      </c>
      <c r="C53" s="83">
        <v>30</v>
      </c>
      <c r="D53" s="77"/>
      <c r="E53" s="83"/>
      <c r="F53" s="24">
        <f t="shared" si="6"/>
        <v>30</v>
      </c>
      <c r="G53" s="31">
        <f t="shared" si="7"/>
        <v>1.2</v>
      </c>
      <c r="H53" s="17">
        <v>1</v>
      </c>
      <c r="I53" s="86">
        <v>1</v>
      </c>
      <c r="J53" s="24">
        <f t="shared" si="8"/>
        <v>2</v>
      </c>
      <c r="K53" s="17" t="s">
        <v>27</v>
      </c>
      <c r="L53" s="17" t="s">
        <v>161</v>
      </c>
      <c r="M53" s="12"/>
      <c r="N53" s="12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</row>
    <row r="54" spans="1:35" s="12" customFormat="1" ht="21" customHeight="1" thickBot="1">
      <c r="A54" s="339" t="s">
        <v>4</v>
      </c>
      <c r="B54" s="340"/>
      <c r="C54" s="48">
        <f aca="true" t="shared" si="9" ref="C54:J54">SUM(C45:C53)</f>
        <v>152</v>
      </c>
      <c r="D54" s="48">
        <f t="shared" si="9"/>
        <v>205</v>
      </c>
      <c r="E54" s="48">
        <f t="shared" si="9"/>
        <v>18</v>
      </c>
      <c r="F54" s="49">
        <f t="shared" si="6"/>
        <v>375</v>
      </c>
      <c r="G54" s="50">
        <f t="shared" si="9"/>
        <v>14.999999999999998</v>
      </c>
      <c r="H54" s="50">
        <f t="shared" si="9"/>
        <v>15</v>
      </c>
      <c r="I54" s="50">
        <f t="shared" si="9"/>
        <v>15</v>
      </c>
      <c r="J54" s="49">
        <f t="shared" si="9"/>
        <v>30</v>
      </c>
      <c r="K54" s="48" t="s">
        <v>80</v>
      </c>
      <c r="L54" s="66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</row>
    <row r="55" spans="1:12" ht="20.25" customHeight="1" thickBot="1">
      <c r="A55" s="283" t="s">
        <v>168</v>
      </c>
      <c r="B55" s="284"/>
      <c r="C55" s="284"/>
      <c r="D55" s="284"/>
      <c r="E55" s="284"/>
      <c r="F55" s="284"/>
      <c r="G55" s="284"/>
      <c r="H55" s="284"/>
      <c r="I55" s="284"/>
      <c r="J55" s="284"/>
      <c r="K55" s="285"/>
      <c r="L55" s="19"/>
    </row>
    <row r="56" spans="1:12" ht="19.5" customHeight="1" thickBot="1">
      <c r="A56" s="18"/>
      <c r="B56" s="18"/>
      <c r="C56" s="336" t="s">
        <v>54</v>
      </c>
      <c r="D56" s="337"/>
      <c r="E56" s="337"/>
      <c r="F56" s="338"/>
      <c r="G56" s="60"/>
      <c r="H56" s="60"/>
      <c r="I56" s="60"/>
      <c r="J56" s="60"/>
      <c r="K56" s="18"/>
      <c r="L56" s="70"/>
    </row>
    <row r="57" spans="1:12" ht="24.75" customHeight="1">
      <c r="A57" s="22"/>
      <c r="B57" s="23"/>
      <c r="C57" s="302" t="s">
        <v>2</v>
      </c>
      <c r="D57" s="303"/>
      <c r="E57" s="304"/>
      <c r="F57" s="276" t="s">
        <v>48</v>
      </c>
      <c r="G57" s="24"/>
      <c r="H57" s="24"/>
      <c r="I57" s="24"/>
      <c r="J57" s="24"/>
      <c r="K57" s="276" t="s">
        <v>33</v>
      </c>
      <c r="L57" s="375" t="s">
        <v>70</v>
      </c>
    </row>
    <row r="58" spans="1:12" ht="25.5" customHeight="1" thickBot="1">
      <c r="A58" s="286" t="s">
        <v>0</v>
      </c>
      <c r="B58" s="286" t="s">
        <v>47</v>
      </c>
      <c r="C58" s="288" t="s">
        <v>3</v>
      </c>
      <c r="D58" s="289"/>
      <c r="E58" s="290"/>
      <c r="F58" s="277"/>
      <c r="G58" s="26" t="s">
        <v>101</v>
      </c>
      <c r="H58" s="26" t="s">
        <v>104</v>
      </c>
      <c r="I58" s="26" t="s">
        <v>102</v>
      </c>
      <c r="J58" s="25" t="s">
        <v>136</v>
      </c>
      <c r="K58" s="277"/>
      <c r="L58" s="376"/>
    </row>
    <row r="59" spans="1:12" ht="15" customHeight="1" thickBot="1">
      <c r="A59" s="287"/>
      <c r="B59" s="287"/>
      <c r="C59" s="27" t="s">
        <v>8</v>
      </c>
      <c r="D59" s="27" t="s">
        <v>9</v>
      </c>
      <c r="E59" s="27" t="s">
        <v>10</v>
      </c>
      <c r="F59" s="278"/>
      <c r="G59" s="28"/>
      <c r="H59" s="28"/>
      <c r="I59" s="28"/>
      <c r="J59" s="28"/>
      <c r="K59" s="278"/>
      <c r="L59" s="377"/>
    </row>
    <row r="60" spans="1:12" ht="18" customHeight="1" thickBot="1">
      <c r="A60" s="36" t="s">
        <v>11</v>
      </c>
      <c r="B60" s="5" t="s">
        <v>91</v>
      </c>
      <c r="C60" s="77">
        <v>15</v>
      </c>
      <c r="D60" s="78">
        <v>45</v>
      </c>
      <c r="E60" s="73"/>
      <c r="F60" s="73">
        <f>SUM(C60:E60)</f>
        <v>60</v>
      </c>
      <c r="G60" s="79">
        <f>F60/25</f>
        <v>2.4</v>
      </c>
      <c r="H60" s="79">
        <v>2.5</v>
      </c>
      <c r="I60" s="79">
        <v>0.5</v>
      </c>
      <c r="J60" s="81">
        <f>SUM(H60:I60)</f>
        <v>3</v>
      </c>
      <c r="K60" s="29" t="s">
        <v>107</v>
      </c>
      <c r="L60" s="32" t="s">
        <v>73</v>
      </c>
    </row>
    <row r="61" spans="1:12" ht="15.75" customHeight="1" thickBot="1">
      <c r="A61" s="36" t="s">
        <v>55</v>
      </c>
      <c r="B61" s="42" t="s">
        <v>99</v>
      </c>
      <c r="C61" s="83"/>
      <c r="D61" s="75">
        <v>30</v>
      </c>
      <c r="E61" s="83"/>
      <c r="F61" s="73">
        <f aca="true" t="shared" si="10" ref="F61:F70">SUM(C61:E61)</f>
        <v>30</v>
      </c>
      <c r="G61" s="79">
        <f aca="true" t="shared" si="11" ref="G61:G67">F61/25</f>
        <v>1.2</v>
      </c>
      <c r="H61" s="89">
        <v>1</v>
      </c>
      <c r="I61" s="80">
        <v>2</v>
      </c>
      <c r="J61" s="81">
        <f aca="true" t="shared" si="12" ref="J61:J69">SUM(H61:I61)</f>
        <v>3</v>
      </c>
      <c r="K61" s="36" t="s">
        <v>110</v>
      </c>
      <c r="L61" s="32" t="s">
        <v>71</v>
      </c>
    </row>
    <row r="62" spans="1:12" ht="18" customHeight="1" thickBot="1">
      <c r="A62" s="29" t="s">
        <v>36</v>
      </c>
      <c r="B62" s="30" t="s">
        <v>12</v>
      </c>
      <c r="C62" s="71">
        <v>15</v>
      </c>
      <c r="D62" s="72">
        <v>30</v>
      </c>
      <c r="E62" s="71"/>
      <c r="F62" s="73">
        <f t="shared" si="10"/>
        <v>45</v>
      </c>
      <c r="G62" s="79">
        <f t="shared" si="11"/>
        <v>1.8</v>
      </c>
      <c r="H62" s="90">
        <v>2</v>
      </c>
      <c r="I62" s="90">
        <v>1</v>
      </c>
      <c r="J62" s="81">
        <f t="shared" si="12"/>
        <v>3</v>
      </c>
      <c r="K62" s="29" t="s">
        <v>13</v>
      </c>
      <c r="L62" s="32" t="s">
        <v>72</v>
      </c>
    </row>
    <row r="63" spans="1:12" ht="17.25" customHeight="1" thickBot="1">
      <c r="A63" s="24" t="s">
        <v>16</v>
      </c>
      <c r="B63" s="5" t="s">
        <v>22</v>
      </c>
      <c r="C63" s="24">
        <v>30</v>
      </c>
      <c r="D63" s="24"/>
      <c r="E63" s="24">
        <v>30</v>
      </c>
      <c r="F63" s="73">
        <f t="shared" si="10"/>
        <v>60</v>
      </c>
      <c r="G63" s="79">
        <f t="shared" si="11"/>
        <v>2.4</v>
      </c>
      <c r="H63" s="91">
        <v>2.5</v>
      </c>
      <c r="I63" s="91">
        <v>0.5</v>
      </c>
      <c r="J63" s="81">
        <f t="shared" si="12"/>
        <v>3</v>
      </c>
      <c r="K63" s="29" t="s">
        <v>13</v>
      </c>
      <c r="L63" s="63" t="s">
        <v>72</v>
      </c>
    </row>
    <row r="64" spans="1:12" ht="29.25" customHeight="1" thickBot="1">
      <c r="A64" s="36" t="s">
        <v>31</v>
      </c>
      <c r="B64" s="5" t="s">
        <v>29</v>
      </c>
      <c r="C64" s="38">
        <v>10</v>
      </c>
      <c r="D64" s="38"/>
      <c r="E64" s="38">
        <v>10</v>
      </c>
      <c r="F64" s="73">
        <f t="shared" si="10"/>
        <v>20</v>
      </c>
      <c r="G64" s="79">
        <f t="shared" si="11"/>
        <v>0.8</v>
      </c>
      <c r="H64" s="92">
        <v>1</v>
      </c>
      <c r="I64" s="92">
        <v>1</v>
      </c>
      <c r="J64" s="81">
        <f t="shared" si="12"/>
        <v>2</v>
      </c>
      <c r="K64" s="17" t="s">
        <v>25</v>
      </c>
      <c r="L64" s="32" t="s">
        <v>84</v>
      </c>
    </row>
    <row r="65" spans="1:12" ht="17.25" customHeight="1" thickBot="1">
      <c r="A65" s="71" t="s">
        <v>18</v>
      </c>
      <c r="B65" s="37" t="s">
        <v>37</v>
      </c>
      <c r="C65" s="93">
        <v>10</v>
      </c>
      <c r="D65" s="93"/>
      <c r="E65" s="93">
        <v>15</v>
      </c>
      <c r="F65" s="73">
        <f t="shared" si="10"/>
        <v>25</v>
      </c>
      <c r="G65" s="79">
        <f t="shared" si="11"/>
        <v>1</v>
      </c>
      <c r="H65" s="94">
        <v>1</v>
      </c>
      <c r="I65" s="94">
        <v>1</v>
      </c>
      <c r="J65" s="81">
        <f t="shared" si="12"/>
        <v>2</v>
      </c>
      <c r="K65" s="94" t="s">
        <v>25</v>
      </c>
      <c r="L65" s="80" t="s">
        <v>84</v>
      </c>
    </row>
    <row r="66" spans="1:35" s="10" customFormat="1" ht="19.5" customHeight="1" thickBot="1">
      <c r="A66" s="2" t="s">
        <v>20</v>
      </c>
      <c r="B66" s="37" t="s">
        <v>28</v>
      </c>
      <c r="C66" s="93">
        <v>10</v>
      </c>
      <c r="D66" s="93">
        <v>35</v>
      </c>
      <c r="E66" s="93"/>
      <c r="F66" s="73">
        <f t="shared" si="10"/>
        <v>45</v>
      </c>
      <c r="G66" s="79">
        <f t="shared" si="11"/>
        <v>1.8</v>
      </c>
      <c r="H66" s="80">
        <v>2</v>
      </c>
      <c r="I66" s="80">
        <v>1</v>
      </c>
      <c r="J66" s="81">
        <f t="shared" si="12"/>
        <v>3</v>
      </c>
      <c r="K66" s="17" t="s">
        <v>27</v>
      </c>
      <c r="L66" s="32" t="s">
        <v>84</v>
      </c>
      <c r="M66" s="12"/>
      <c r="N66" s="12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</row>
    <row r="67" spans="1:35" s="10" customFormat="1" ht="45.75" customHeight="1" thickBot="1">
      <c r="A67" s="2" t="s">
        <v>21</v>
      </c>
      <c r="B67" s="85" t="s">
        <v>108</v>
      </c>
      <c r="C67" s="95">
        <v>30</v>
      </c>
      <c r="D67" s="93"/>
      <c r="E67" s="93"/>
      <c r="F67" s="73">
        <f t="shared" si="10"/>
        <v>30</v>
      </c>
      <c r="G67" s="79">
        <f t="shared" si="11"/>
        <v>1.2</v>
      </c>
      <c r="H67" s="80">
        <v>1</v>
      </c>
      <c r="I67" s="80">
        <v>1</v>
      </c>
      <c r="J67" s="81">
        <f t="shared" si="12"/>
        <v>2</v>
      </c>
      <c r="K67" s="17" t="s">
        <v>27</v>
      </c>
      <c r="L67" s="17" t="s">
        <v>161</v>
      </c>
      <c r="M67" s="12"/>
      <c r="N67" s="12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</row>
    <row r="68" spans="1:12" ht="23.25" customHeight="1" thickBot="1">
      <c r="A68" s="2" t="s">
        <v>23</v>
      </c>
      <c r="B68" s="96" t="s">
        <v>146</v>
      </c>
      <c r="C68" s="97"/>
      <c r="D68" s="97">
        <v>20</v>
      </c>
      <c r="E68" s="98"/>
      <c r="F68" s="24">
        <f>SUM(C68:E68)</f>
        <v>20</v>
      </c>
      <c r="G68" s="31">
        <f>F68/25</f>
        <v>0.8</v>
      </c>
      <c r="H68" s="99">
        <v>1</v>
      </c>
      <c r="I68" s="31">
        <v>1</v>
      </c>
      <c r="J68" s="98">
        <f>SUM(H68:I68)</f>
        <v>2</v>
      </c>
      <c r="K68" s="32" t="s">
        <v>27</v>
      </c>
      <c r="L68" s="63" t="s">
        <v>84</v>
      </c>
    </row>
    <row r="69" spans="1:35" s="8" customFormat="1" ht="18.75" customHeight="1" thickBot="1">
      <c r="A69" s="2" t="s">
        <v>26</v>
      </c>
      <c r="B69" s="100" t="s">
        <v>157</v>
      </c>
      <c r="C69" s="71">
        <v>10</v>
      </c>
      <c r="D69" s="71"/>
      <c r="E69" s="101">
        <v>20</v>
      </c>
      <c r="F69" s="73">
        <f t="shared" si="10"/>
        <v>30</v>
      </c>
      <c r="G69" s="79">
        <f>F69/25</f>
        <v>1.2</v>
      </c>
      <c r="H69" s="32">
        <v>1</v>
      </c>
      <c r="I69" s="32">
        <v>1</v>
      </c>
      <c r="J69" s="81">
        <f t="shared" si="12"/>
        <v>2</v>
      </c>
      <c r="K69" s="102" t="s">
        <v>27</v>
      </c>
      <c r="L69" s="32" t="s">
        <v>84</v>
      </c>
      <c r="M69" s="12"/>
      <c r="N69" s="12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</row>
    <row r="70" spans="1:12" ht="16.5" customHeight="1" thickBot="1">
      <c r="A70" s="339" t="s">
        <v>4</v>
      </c>
      <c r="B70" s="340"/>
      <c r="C70" s="48">
        <f>SUM(C60:C69)</f>
        <v>130</v>
      </c>
      <c r="D70" s="48">
        <f>SUM(D60:D69)</f>
        <v>160</v>
      </c>
      <c r="E70" s="48">
        <f>SUM(E61:E69)</f>
        <v>75</v>
      </c>
      <c r="F70" s="103">
        <f t="shared" si="10"/>
        <v>365</v>
      </c>
      <c r="G70" s="104">
        <f>SUM(G60:G69)</f>
        <v>14.6</v>
      </c>
      <c r="H70" s="104">
        <f>SUM(H60:H69)</f>
        <v>15</v>
      </c>
      <c r="I70" s="104">
        <f>SUM(I60:I69)</f>
        <v>10</v>
      </c>
      <c r="J70" s="103">
        <f>SUM(J60:J69)</f>
        <v>25</v>
      </c>
      <c r="K70" s="48" t="s">
        <v>80</v>
      </c>
      <c r="L70" s="66"/>
    </row>
    <row r="71" spans="1:12" ht="16.5" customHeight="1" thickBot="1">
      <c r="A71" s="380" t="s">
        <v>141</v>
      </c>
      <c r="B71" s="381"/>
      <c r="C71" s="381"/>
      <c r="D71" s="381"/>
      <c r="E71" s="381"/>
      <c r="F71" s="381"/>
      <c r="G71" s="381"/>
      <c r="H71" s="381"/>
      <c r="I71" s="381"/>
      <c r="J71" s="381"/>
      <c r="K71" s="382"/>
      <c r="L71" s="66"/>
    </row>
    <row r="72" spans="1:12" ht="15.75" customHeight="1" thickBot="1">
      <c r="A72" s="105" t="s">
        <v>142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7"/>
      <c r="L72" s="19"/>
    </row>
    <row r="73" spans="1:12" ht="14.25">
      <c r="A73" s="108" t="s">
        <v>140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10"/>
      <c r="L73" s="19"/>
    </row>
    <row r="74" spans="1:12" ht="18.75" customHeight="1">
      <c r="A74" s="111" t="s">
        <v>137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3"/>
      <c r="L74" s="19"/>
    </row>
    <row r="75" spans="1:12" ht="15" customHeight="1">
      <c r="A75" s="111" t="s">
        <v>138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3"/>
      <c r="L75" s="19"/>
    </row>
    <row r="76" spans="1:12" ht="19.5" customHeight="1" thickBot="1">
      <c r="A76" s="114" t="s">
        <v>139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6"/>
      <c r="L76" s="19"/>
    </row>
    <row r="77" spans="1:12" ht="19.5" customHeight="1" thickBot="1">
      <c r="A77" s="283" t="s">
        <v>168</v>
      </c>
      <c r="B77" s="284"/>
      <c r="C77" s="284"/>
      <c r="D77" s="284"/>
      <c r="E77" s="284"/>
      <c r="F77" s="284"/>
      <c r="G77" s="284"/>
      <c r="H77" s="284"/>
      <c r="I77" s="284"/>
      <c r="J77" s="284"/>
      <c r="K77" s="285"/>
      <c r="L77" s="19"/>
    </row>
    <row r="78" spans="1:13" ht="21.75" customHeight="1" thickBot="1">
      <c r="A78" s="67"/>
      <c r="B78" s="68"/>
      <c r="C78" s="336" t="s">
        <v>61</v>
      </c>
      <c r="D78" s="337"/>
      <c r="E78" s="337"/>
      <c r="F78" s="338"/>
      <c r="G78" s="60"/>
      <c r="H78" s="60"/>
      <c r="I78" s="60"/>
      <c r="J78" s="60"/>
      <c r="K78" s="69"/>
      <c r="L78" s="175"/>
      <c r="M78" s="14"/>
    </row>
    <row r="79" spans="1:12" ht="17.25" customHeight="1">
      <c r="A79" s="22"/>
      <c r="B79" s="23"/>
      <c r="C79" s="302" t="s">
        <v>2</v>
      </c>
      <c r="D79" s="303"/>
      <c r="E79" s="304"/>
      <c r="F79" s="276" t="s">
        <v>48</v>
      </c>
      <c r="G79" s="24"/>
      <c r="H79" s="24"/>
      <c r="I79" s="24"/>
      <c r="J79" s="24"/>
      <c r="K79" s="276" t="s">
        <v>33</v>
      </c>
      <c r="L79" s="276" t="s">
        <v>70</v>
      </c>
    </row>
    <row r="80" spans="1:12" ht="27.75" customHeight="1" thickBot="1">
      <c r="A80" s="286" t="s">
        <v>0</v>
      </c>
      <c r="B80" s="286" t="s">
        <v>47</v>
      </c>
      <c r="C80" s="288" t="s">
        <v>3</v>
      </c>
      <c r="D80" s="289"/>
      <c r="E80" s="290"/>
      <c r="F80" s="277"/>
      <c r="G80" s="26" t="s">
        <v>101</v>
      </c>
      <c r="H80" s="26" t="s">
        <v>104</v>
      </c>
      <c r="I80" s="26" t="s">
        <v>102</v>
      </c>
      <c r="J80" s="25" t="s">
        <v>136</v>
      </c>
      <c r="K80" s="277"/>
      <c r="L80" s="277"/>
    </row>
    <row r="81" spans="1:12" ht="15" thickBot="1">
      <c r="A81" s="287"/>
      <c r="B81" s="287"/>
      <c r="C81" s="27" t="s">
        <v>8</v>
      </c>
      <c r="D81" s="27" t="s">
        <v>9</v>
      </c>
      <c r="E81" s="27" t="s">
        <v>10</v>
      </c>
      <c r="F81" s="278"/>
      <c r="G81" s="28"/>
      <c r="H81" s="28"/>
      <c r="I81" s="28"/>
      <c r="J81" s="28"/>
      <c r="K81" s="278"/>
      <c r="L81" s="278"/>
    </row>
    <row r="82" spans="1:12" ht="18" customHeight="1">
      <c r="A82" s="331" t="s">
        <v>11</v>
      </c>
      <c r="B82" s="118" t="s">
        <v>56</v>
      </c>
      <c r="C82" s="119"/>
      <c r="D82" s="119"/>
      <c r="E82" s="120"/>
      <c r="F82" s="120"/>
      <c r="G82" s="117"/>
      <c r="H82" s="121"/>
      <c r="I82" s="121"/>
      <c r="J82" s="117"/>
      <c r="K82" s="122"/>
      <c r="L82" s="279" t="s">
        <v>145</v>
      </c>
    </row>
    <row r="83" spans="1:35" s="1" customFormat="1" ht="17.25" customHeight="1">
      <c r="A83" s="308"/>
      <c r="B83" s="123" t="s">
        <v>154</v>
      </c>
      <c r="C83" s="124"/>
      <c r="D83" s="124"/>
      <c r="E83" s="125"/>
      <c r="F83" s="125"/>
      <c r="G83" s="124"/>
      <c r="H83" s="126"/>
      <c r="I83" s="126"/>
      <c r="J83" s="124"/>
      <c r="K83" s="127"/>
      <c r="L83" s="280"/>
      <c r="M83" s="14"/>
      <c r="N83" s="14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</row>
    <row r="84" spans="1:12" ht="14.25">
      <c r="A84" s="308"/>
      <c r="B84" s="128" t="s">
        <v>58</v>
      </c>
      <c r="C84" s="124"/>
      <c r="D84" s="124">
        <v>30</v>
      </c>
      <c r="E84" s="125"/>
      <c r="F84" s="125">
        <f>SUM(C84:E84)</f>
        <v>30</v>
      </c>
      <c r="G84" s="129">
        <f aca="true" t="shared" si="13" ref="G84:G98">F84/25</f>
        <v>1.2</v>
      </c>
      <c r="H84" s="130">
        <v>1</v>
      </c>
      <c r="I84" s="130">
        <v>1</v>
      </c>
      <c r="J84" s="124">
        <f>SUM(H84:I84)</f>
        <v>2</v>
      </c>
      <c r="K84" s="129" t="s">
        <v>27</v>
      </c>
      <c r="L84" s="280"/>
    </row>
    <row r="85" spans="1:12" ht="18" customHeight="1">
      <c r="A85" s="308"/>
      <c r="B85" s="128" t="s">
        <v>59</v>
      </c>
      <c r="C85" s="124">
        <v>12</v>
      </c>
      <c r="D85" s="124">
        <v>28</v>
      </c>
      <c r="E85" s="125"/>
      <c r="F85" s="125">
        <f>SUM(C85:E85)</f>
        <v>40</v>
      </c>
      <c r="G85" s="129">
        <f t="shared" si="13"/>
        <v>1.6</v>
      </c>
      <c r="H85" s="130">
        <v>1.5</v>
      </c>
      <c r="I85" s="130">
        <v>3.5</v>
      </c>
      <c r="J85" s="124">
        <f>SUM(H85:I85)</f>
        <v>5</v>
      </c>
      <c r="K85" s="129" t="s">
        <v>27</v>
      </c>
      <c r="L85" s="280"/>
    </row>
    <row r="86" spans="1:12" ht="16.5" customHeight="1">
      <c r="A86" s="308"/>
      <c r="B86" s="128" t="s">
        <v>60</v>
      </c>
      <c r="C86" s="124">
        <v>10</v>
      </c>
      <c r="D86" s="124">
        <v>30</v>
      </c>
      <c r="E86" s="125"/>
      <c r="F86" s="125">
        <f>SUM(C86:E86)</f>
        <v>40</v>
      </c>
      <c r="G86" s="129">
        <f t="shared" si="13"/>
        <v>1.6</v>
      </c>
      <c r="H86" s="130">
        <v>1.5</v>
      </c>
      <c r="I86" s="130">
        <v>1.5</v>
      </c>
      <c r="J86" s="124">
        <f>SUM(H86:I86)</f>
        <v>3</v>
      </c>
      <c r="K86" s="129" t="s">
        <v>27</v>
      </c>
      <c r="L86" s="280"/>
    </row>
    <row r="87" spans="1:12" ht="25.5">
      <c r="A87" s="308"/>
      <c r="B87" s="131" t="s">
        <v>116</v>
      </c>
      <c r="C87" s="124">
        <v>10</v>
      </c>
      <c r="D87" s="124">
        <v>30</v>
      </c>
      <c r="E87" s="132"/>
      <c r="F87" s="125">
        <f>SUM(C87:E87)</f>
        <v>40</v>
      </c>
      <c r="G87" s="129">
        <f t="shared" si="13"/>
        <v>1.6</v>
      </c>
      <c r="H87" s="130">
        <v>1.5</v>
      </c>
      <c r="I87" s="130">
        <v>2.5</v>
      </c>
      <c r="J87" s="124">
        <f>SUM(H87:I87)</f>
        <v>4</v>
      </c>
      <c r="K87" s="129" t="s">
        <v>27</v>
      </c>
      <c r="L87" s="280"/>
    </row>
    <row r="88" spans="1:12" ht="26.25" thickBot="1">
      <c r="A88" s="308"/>
      <c r="B88" s="133" t="s">
        <v>109</v>
      </c>
      <c r="C88" s="134">
        <v>10</v>
      </c>
      <c r="D88" s="134">
        <v>30</v>
      </c>
      <c r="E88" s="135"/>
      <c r="F88" s="135">
        <f>SUM(C88:E88)</f>
        <v>40</v>
      </c>
      <c r="G88" s="136">
        <f t="shared" si="13"/>
        <v>1.6</v>
      </c>
      <c r="H88" s="137">
        <v>1.5</v>
      </c>
      <c r="I88" s="137">
        <v>1.5</v>
      </c>
      <c r="J88" s="134">
        <f>SUM(H88:I88)</f>
        <v>3</v>
      </c>
      <c r="K88" s="136" t="s">
        <v>27</v>
      </c>
      <c r="L88" s="280"/>
    </row>
    <row r="89" spans="1:12" ht="14.25">
      <c r="A89" s="386"/>
      <c r="B89" s="138" t="s">
        <v>153</v>
      </c>
      <c r="C89" s="119"/>
      <c r="D89" s="139"/>
      <c r="E89" s="119"/>
      <c r="F89" s="139"/>
      <c r="G89" s="117"/>
      <c r="H89" s="139"/>
      <c r="I89" s="119"/>
      <c r="J89" s="119"/>
      <c r="K89" s="140"/>
      <c r="L89" s="280"/>
    </row>
    <row r="90" spans="1:12" ht="32.25" customHeight="1">
      <c r="A90" s="386"/>
      <c r="B90" s="128" t="s">
        <v>83</v>
      </c>
      <c r="C90" s="124">
        <v>15</v>
      </c>
      <c r="D90" s="141">
        <v>25</v>
      </c>
      <c r="E90" s="124"/>
      <c r="F90" s="141">
        <f aca="true" t="shared" si="14" ref="F90:F99">SUM(C90:E90)</f>
        <v>40</v>
      </c>
      <c r="G90" s="129">
        <f t="shared" si="13"/>
        <v>1.6</v>
      </c>
      <c r="H90" s="142">
        <v>1.5</v>
      </c>
      <c r="I90" s="129">
        <v>2.5</v>
      </c>
      <c r="J90" s="124">
        <f>SUM(H90:I90)</f>
        <v>4</v>
      </c>
      <c r="K90" s="130" t="s">
        <v>27</v>
      </c>
      <c r="L90" s="280"/>
    </row>
    <row r="91" spans="1:12" ht="18" customHeight="1">
      <c r="A91" s="386"/>
      <c r="B91" s="143" t="s">
        <v>115</v>
      </c>
      <c r="C91" s="124">
        <v>20</v>
      </c>
      <c r="D91" s="141"/>
      <c r="E91" s="124">
        <v>20</v>
      </c>
      <c r="F91" s="141">
        <f t="shared" si="14"/>
        <v>40</v>
      </c>
      <c r="G91" s="129">
        <f t="shared" si="13"/>
        <v>1.6</v>
      </c>
      <c r="H91" s="142">
        <v>1.5</v>
      </c>
      <c r="I91" s="129">
        <v>1.5</v>
      </c>
      <c r="J91" s="124">
        <f aca="true" t="shared" si="15" ref="J91:J98">SUM(H91:I91)</f>
        <v>3</v>
      </c>
      <c r="K91" s="130" t="s">
        <v>27</v>
      </c>
      <c r="L91" s="280"/>
    </row>
    <row r="92" spans="1:12" ht="14.25">
      <c r="A92" s="386"/>
      <c r="B92" s="144" t="s">
        <v>117</v>
      </c>
      <c r="C92" s="145">
        <v>10</v>
      </c>
      <c r="D92" s="146"/>
      <c r="E92" s="145">
        <v>25</v>
      </c>
      <c r="F92" s="141">
        <f t="shared" si="14"/>
        <v>35</v>
      </c>
      <c r="G92" s="129">
        <f t="shared" si="13"/>
        <v>1.4</v>
      </c>
      <c r="H92" s="147">
        <v>1.5</v>
      </c>
      <c r="I92" s="148">
        <v>1.5</v>
      </c>
      <c r="J92" s="124">
        <f t="shared" si="15"/>
        <v>3</v>
      </c>
      <c r="K92" s="130" t="s">
        <v>27</v>
      </c>
      <c r="L92" s="280"/>
    </row>
    <row r="93" spans="1:12" ht="25.5">
      <c r="A93" s="386"/>
      <c r="B93" s="143" t="s">
        <v>112</v>
      </c>
      <c r="C93" s="124">
        <v>15</v>
      </c>
      <c r="D93" s="141">
        <v>30</v>
      </c>
      <c r="E93" s="124"/>
      <c r="F93" s="141">
        <f t="shared" si="14"/>
        <v>45</v>
      </c>
      <c r="G93" s="129">
        <f t="shared" si="13"/>
        <v>1.8</v>
      </c>
      <c r="H93" s="142">
        <v>2</v>
      </c>
      <c r="I93" s="129">
        <v>2</v>
      </c>
      <c r="J93" s="124">
        <f t="shared" si="15"/>
        <v>4</v>
      </c>
      <c r="K93" s="130" t="s">
        <v>27</v>
      </c>
      <c r="L93" s="280"/>
    </row>
    <row r="94" spans="1:12" ht="16.5" customHeight="1" thickBot="1">
      <c r="A94" s="386"/>
      <c r="B94" s="149" t="s">
        <v>113</v>
      </c>
      <c r="C94" s="150">
        <v>10</v>
      </c>
      <c r="D94" s="151"/>
      <c r="E94" s="150">
        <v>20</v>
      </c>
      <c r="F94" s="151">
        <f t="shared" si="14"/>
        <v>30</v>
      </c>
      <c r="G94" s="152">
        <f t="shared" si="13"/>
        <v>1.2</v>
      </c>
      <c r="H94" s="153">
        <v>1</v>
      </c>
      <c r="I94" s="152">
        <v>2</v>
      </c>
      <c r="J94" s="150">
        <f t="shared" si="15"/>
        <v>3</v>
      </c>
      <c r="K94" s="154" t="s">
        <v>27</v>
      </c>
      <c r="L94" s="281"/>
    </row>
    <row r="95" spans="1:12" ht="15.75" customHeight="1" thickBot="1">
      <c r="A95" s="71" t="s">
        <v>14</v>
      </c>
      <c r="B95" s="156" t="s">
        <v>78</v>
      </c>
      <c r="C95" s="117">
        <v>15</v>
      </c>
      <c r="D95" s="157">
        <v>30</v>
      </c>
      <c r="E95" s="157"/>
      <c r="F95" s="71">
        <f t="shared" si="14"/>
        <v>45</v>
      </c>
      <c r="G95" s="158">
        <f>F95/25</f>
        <v>1.8</v>
      </c>
      <c r="H95" s="159">
        <v>2</v>
      </c>
      <c r="I95" s="32">
        <v>1</v>
      </c>
      <c r="J95" s="71">
        <f t="shared" si="15"/>
        <v>3</v>
      </c>
      <c r="K95" s="24" t="s">
        <v>13</v>
      </c>
      <c r="L95" s="63" t="s">
        <v>84</v>
      </c>
    </row>
    <row r="96" spans="1:12" ht="15.75" customHeight="1" thickBot="1">
      <c r="A96" s="71" t="s">
        <v>36</v>
      </c>
      <c r="B96" s="160" t="s">
        <v>114</v>
      </c>
      <c r="C96" s="71">
        <v>15</v>
      </c>
      <c r="D96" s="71">
        <v>40</v>
      </c>
      <c r="E96" s="157"/>
      <c r="F96" s="71">
        <f t="shared" si="14"/>
        <v>55</v>
      </c>
      <c r="G96" s="158">
        <f t="shared" si="13"/>
        <v>2.2</v>
      </c>
      <c r="H96" s="161">
        <v>2</v>
      </c>
      <c r="I96" s="161">
        <v>2</v>
      </c>
      <c r="J96" s="162">
        <f t="shared" si="15"/>
        <v>4</v>
      </c>
      <c r="K96" s="24" t="s">
        <v>13</v>
      </c>
      <c r="L96" s="32" t="s">
        <v>73</v>
      </c>
    </row>
    <row r="97" spans="1:12" ht="31.5" customHeight="1" thickBot="1">
      <c r="A97" s="71" t="s">
        <v>16</v>
      </c>
      <c r="B97" s="163" t="s">
        <v>158</v>
      </c>
      <c r="C97" s="71"/>
      <c r="D97" s="101"/>
      <c r="E97" s="157">
        <v>20</v>
      </c>
      <c r="F97" s="71">
        <f t="shared" si="14"/>
        <v>20</v>
      </c>
      <c r="G97" s="158">
        <f t="shared" si="13"/>
        <v>0.8</v>
      </c>
      <c r="H97" s="164">
        <v>1</v>
      </c>
      <c r="I97" s="164">
        <v>2</v>
      </c>
      <c r="J97" s="71">
        <f t="shared" si="15"/>
        <v>3</v>
      </c>
      <c r="K97" s="32" t="s">
        <v>27</v>
      </c>
      <c r="L97" s="17" t="s">
        <v>151</v>
      </c>
    </row>
    <row r="98" spans="1:12" ht="18" customHeight="1" thickBot="1">
      <c r="A98" s="71" t="s">
        <v>31</v>
      </c>
      <c r="B98" s="30" t="s">
        <v>30</v>
      </c>
      <c r="C98" s="165">
        <v>15</v>
      </c>
      <c r="D98" s="78">
        <v>30</v>
      </c>
      <c r="E98" s="157"/>
      <c r="F98" s="83">
        <f t="shared" si="14"/>
        <v>45</v>
      </c>
      <c r="G98" s="158">
        <f t="shared" si="13"/>
        <v>1.8</v>
      </c>
      <c r="H98" s="39">
        <v>2</v>
      </c>
      <c r="I98" s="39">
        <v>1</v>
      </c>
      <c r="J98" s="71">
        <f t="shared" si="15"/>
        <v>3</v>
      </c>
      <c r="K98" s="29" t="s">
        <v>13</v>
      </c>
      <c r="L98" s="32" t="s">
        <v>73</v>
      </c>
    </row>
    <row r="99" spans="1:12" ht="15" thickBot="1">
      <c r="A99" s="387" t="s">
        <v>4</v>
      </c>
      <c r="B99" s="388"/>
      <c r="C99" s="166">
        <f>C85+C87+C88+C95+C96+C98+C86</f>
        <v>87</v>
      </c>
      <c r="D99" s="167">
        <f>D84+D85+D86+D88+D95+D96+D98+D87</f>
        <v>248</v>
      </c>
      <c r="E99" s="168">
        <f>E87+E95+E96+E98+E97</f>
        <v>20</v>
      </c>
      <c r="F99" s="169">
        <f t="shared" si="14"/>
        <v>355</v>
      </c>
      <c r="G99" s="169"/>
      <c r="H99" s="170">
        <f>H84+H85+H86+H87+H88+H95+H96+H98+H97</f>
        <v>14</v>
      </c>
      <c r="I99" s="170">
        <f>I84+I85+I86+I87+I88+I95+I96+I98+I97</f>
        <v>16</v>
      </c>
      <c r="J99" s="169">
        <f>J84+J85+J86+J87+J88+J95+J96+J98+J97</f>
        <v>30</v>
      </c>
      <c r="K99" s="293" t="s">
        <v>79</v>
      </c>
      <c r="L99" s="19"/>
    </row>
    <row r="100" spans="1:12" ht="15" thickBot="1">
      <c r="A100" s="389"/>
      <c r="B100" s="390"/>
      <c r="C100" s="167" t="s">
        <v>57</v>
      </c>
      <c r="D100" s="167" t="s">
        <v>57</v>
      </c>
      <c r="E100" s="168" t="s">
        <v>57</v>
      </c>
      <c r="F100" s="169" t="s">
        <v>57</v>
      </c>
      <c r="G100" s="169"/>
      <c r="H100" s="170" t="s">
        <v>57</v>
      </c>
      <c r="I100" s="170" t="s">
        <v>57</v>
      </c>
      <c r="J100" s="169" t="s">
        <v>57</v>
      </c>
      <c r="K100" s="294"/>
      <c r="L100" s="19"/>
    </row>
    <row r="101" spans="1:12" ht="16.5" customHeight="1" thickBot="1">
      <c r="A101" s="391"/>
      <c r="B101" s="392"/>
      <c r="C101" s="171">
        <f>C90+C91+C92+C93+C94+C95+C96+C98</f>
        <v>115</v>
      </c>
      <c r="D101" s="171">
        <f>D90+D93+D95+D96+D98</f>
        <v>155</v>
      </c>
      <c r="E101" s="172">
        <f>E91+E94+E92+E97</f>
        <v>85</v>
      </c>
      <c r="F101" s="173">
        <f>SUM(C101:E101)</f>
        <v>355</v>
      </c>
      <c r="G101" s="173"/>
      <c r="H101" s="174">
        <f>H90+H91+H92+H93+H94+H95+H96+H98+H97</f>
        <v>14.5</v>
      </c>
      <c r="I101" s="174">
        <f>I90+I91+I92+I93+I94+I95+I96+I98+I97</f>
        <v>15.5</v>
      </c>
      <c r="J101" s="173">
        <f>J90+J91+J93+J94+J95+J96+J98+J92+J97</f>
        <v>30</v>
      </c>
      <c r="K101" s="295"/>
      <c r="L101" s="175"/>
    </row>
    <row r="102" spans="1:12" ht="18" customHeight="1" thickBot="1">
      <c r="A102" s="283" t="s">
        <v>168</v>
      </c>
      <c r="B102" s="284"/>
      <c r="C102" s="284"/>
      <c r="D102" s="284"/>
      <c r="E102" s="284"/>
      <c r="F102" s="284"/>
      <c r="G102" s="284"/>
      <c r="H102" s="284"/>
      <c r="I102" s="284"/>
      <c r="J102" s="284"/>
      <c r="K102" s="285"/>
      <c r="L102" s="176"/>
    </row>
    <row r="103" spans="1:12" ht="26.25" customHeight="1" thickBot="1">
      <c r="A103" s="18"/>
      <c r="B103" s="18"/>
      <c r="C103" s="383" t="s">
        <v>62</v>
      </c>
      <c r="D103" s="384"/>
      <c r="E103" s="384"/>
      <c r="F103" s="385"/>
      <c r="G103" s="60"/>
      <c r="H103" s="60"/>
      <c r="I103" s="60"/>
      <c r="J103" s="60"/>
      <c r="K103" s="18"/>
      <c r="L103" s="177"/>
    </row>
    <row r="104" spans="1:35" s="7" customFormat="1" ht="14.25">
      <c r="A104" s="22"/>
      <c r="B104" s="23"/>
      <c r="C104" s="302" t="s">
        <v>2</v>
      </c>
      <c r="D104" s="303"/>
      <c r="E104" s="304"/>
      <c r="F104" s="276" t="s">
        <v>48</v>
      </c>
      <c r="G104" s="24"/>
      <c r="H104" s="24"/>
      <c r="I104" s="24"/>
      <c r="J104" s="24"/>
      <c r="K104" s="276" t="s">
        <v>33</v>
      </c>
      <c r="L104" s="276" t="s">
        <v>70</v>
      </c>
      <c r="M104" s="15"/>
      <c r="N104" s="15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</row>
    <row r="105" spans="1:12" ht="29.25" customHeight="1" thickBot="1">
      <c r="A105" s="286" t="s">
        <v>0</v>
      </c>
      <c r="B105" s="286" t="s">
        <v>47</v>
      </c>
      <c r="C105" s="288" t="s">
        <v>3</v>
      </c>
      <c r="D105" s="289"/>
      <c r="E105" s="290"/>
      <c r="F105" s="277"/>
      <c r="G105" s="26" t="s">
        <v>101</v>
      </c>
      <c r="H105" s="26" t="s">
        <v>104</v>
      </c>
      <c r="I105" s="26" t="s">
        <v>102</v>
      </c>
      <c r="J105" s="25" t="s">
        <v>136</v>
      </c>
      <c r="K105" s="277"/>
      <c r="L105" s="277"/>
    </row>
    <row r="106" spans="1:12" ht="32.25" customHeight="1" thickBot="1">
      <c r="A106" s="287"/>
      <c r="B106" s="287"/>
      <c r="C106" s="27" t="s">
        <v>8</v>
      </c>
      <c r="D106" s="27" t="s">
        <v>9</v>
      </c>
      <c r="E106" s="27" t="s">
        <v>10</v>
      </c>
      <c r="F106" s="278"/>
      <c r="G106" s="28"/>
      <c r="H106" s="28"/>
      <c r="I106" s="28"/>
      <c r="J106" s="28"/>
      <c r="K106" s="278"/>
      <c r="L106" s="278"/>
    </row>
    <row r="107" spans="1:12" ht="18" customHeight="1">
      <c r="A107" s="276" t="s">
        <v>11</v>
      </c>
      <c r="B107" s="178" t="s">
        <v>100</v>
      </c>
      <c r="C107" s="24"/>
      <c r="D107" s="24"/>
      <c r="E107" s="367"/>
      <c r="F107" s="24"/>
      <c r="G107" s="39"/>
      <c r="H107" s="39"/>
      <c r="I107" s="179"/>
      <c r="J107" s="24"/>
      <c r="K107" s="331" t="s">
        <v>13</v>
      </c>
      <c r="L107" s="279" t="s">
        <v>151</v>
      </c>
    </row>
    <row r="108" spans="1:35" s="3" customFormat="1" ht="31.5" customHeight="1">
      <c r="A108" s="277"/>
      <c r="B108" s="180" t="s">
        <v>155</v>
      </c>
      <c r="C108" s="87"/>
      <c r="D108" s="87"/>
      <c r="E108" s="368"/>
      <c r="F108" s="25"/>
      <c r="G108" s="34"/>
      <c r="H108" s="34"/>
      <c r="I108" s="181"/>
      <c r="J108" s="25"/>
      <c r="K108" s="308"/>
      <c r="L108" s="280"/>
      <c r="M108" s="11"/>
      <c r="N108" s="11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F108" s="274"/>
      <c r="AG108" s="274"/>
      <c r="AH108" s="274"/>
      <c r="AI108" s="274"/>
    </row>
    <row r="109" spans="1:35" s="3" customFormat="1" ht="15">
      <c r="A109" s="277"/>
      <c r="B109" s="182" t="s">
        <v>57</v>
      </c>
      <c r="C109" s="25">
        <v>10</v>
      </c>
      <c r="D109" s="25">
        <v>70</v>
      </c>
      <c r="E109" s="368"/>
      <c r="F109" s="25">
        <f aca="true" t="shared" si="16" ref="F109:F122">SUM(C109:E109)</f>
        <v>80</v>
      </c>
      <c r="G109" s="34">
        <f aca="true" t="shared" si="17" ref="G109:G121">F109/25</f>
        <v>3.2</v>
      </c>
      <c r="H109" s="34">
        <v>3</v>
      </c>
      <c r="I109" s="181">
        <v>2</v>
      </c>
      <c r="J109" s="25">
        <f aca="true" t="shared" si="18" ref="J109:J121">SUM(H109:I109)</f>
        <v>5</v>
      </c>
      <c r="K109" s="308"/>
      <c r="L109" s="280"/>
      <c r="M109" s="11"/>
      <c r="N109" s="11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74"/>
      <c r="AF109" s="274"/>
      <c r="AG109" s="274"/>
      <c r="AH109" s="274"/>
      <c r="AI109" s="274"/>
    </row>
    <row r="110" spans="1:35" s="3" customFormat="1" ht="26.25" thickBot="1">
      <c r="A110" s="278"/>
      <c r="B110" s="183" t="s">
        <v>156</v>
      </c>
      <c r="C110" s="88"/>
      <c r="D110" s="88"/>
      <c r="E110" s="369"/>
      <c r="F110" s="28"/>
      <c r="G110" s="184"/>
      <c r="H110" s="184"/>
      <c r="I110" s="185"/>
      <c r="J110" s="28"/>
      <c r="K110" s="332"/>
      <c r="L110" s="281"/>
      <c r="M110" s="11"/>
      <c r="N110" s="11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</row>
    <row r="111" spans="1:35" s="3" customFormat="1" ht="27.75" thickBot="1">
      <c r="A111" s="25" t="s">
        <v>14</v>
      </c>
      <c r="B111" s="186" t="s">
        <v>65</v>
      </c>
      <c r="C111" s="25">
        <v>10</v>
      </c>
      <c r="D111" s="187">
        <v>20</v>
      </c>
      <c r="E111" s="187"/>
      <c r="F111" s="176">
        <f t="shared" si="16"/>
        <v>30</v>
      </c>
      <c r="G111" s="31">
        <f t="shared" si="17"/>
        <v>1.2</v>
      </c>
      <c r="H111" s="84">
        <v>1</v>
      </c>
      <c r="I111" s="17">
        <v>1</v>
      </c>
      <c r="J111" s="188">
        <f t="shared" si="18"/>
        <v>2</v>
      </c>
      <c r="K111" s="152" t="s">
        <v>27</v>
      </c>
      <c r="L111" s="35" t="s">
        <v>84</v>
      </c>
      <c r="M111" s="11"/>
      <c r="N111" s="11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  <c r="AH111" s="274"/>
      <c r="AI111" s="274"/>
    </row>
    <row r="112" spans="1:35" s="3" customFormat="1" ht="27.75" thickBot="1">
      <c r="A112" s="38" t="s">
        <v>36</v>
      </c>
      <c r="B112" s="100" t="s">
        <v>150</v>
      </c>
      <c r="C112" s="38">
        <v>15</v>
      </c>
      <c r="D112" s="189">
        <v>30</v>
      </c>
      <c r="E112" s="189"/>
      <c r="F112" s="188">
        <f t="shared" si="16"/>
        <v>45</v>
      </c>
      <c r="G112" s="31">
        <f t="shared" si="17"/>
        <v>1.8</v>
      </c>
      <c r="H112" s="17">
        <v>1.5</v>
      </c>
      <c r="I112" s="31">
        <v>0.5</v>
      </c>
      <c r="J112" s="188">
        <f t="shared" si="18"/>
        <v>2</v>
      </c>
      <c r="K112" s="71" t="s">
        <v>13</v>
      </c>
      <c r="L112" s="32" t="s">
        <v>84</v>
      </c>
      <c r="M112" s="11"/>
      <c r="N112" s="11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274"/>
      <c r="AF112" s="274"/>
      <c r="AG112" s="274"/>
      <c r="AH112" s="274"/>
      <c r="AI112" s="274"/>
    </row>
    <row r="113" spans="1:35" s="3" customFormat="1" ht="26.25" customHeight="1" thickBot="1">
      <c r="A113" s="28" t="s">
        <v>16</v>
      </c>
      <c r="B113" s="182" t="s">
        <v>76</v>
      </c>
      <c r="C113" s="38"/>
      <c r="D113" s="189"/>
      <c r="E113" s="190">
        <v>15</v>
      </c>
      <c r="F113" s="188">
        <f t="shared" si="16"/>
        <v>15</v>
      </c>
      <c r="G113" s="31">
        <f t="shared" si="17"/>
        <v>0.6</v>
      </c>
      <c r="H113" s="45">
        <v>0.5</v>
      </c>
      <c r="I113" s="17">
        <v>0.5</v>
      </c>
      <c r="J113" s="188">
        <f t="shared" si="18"/>
        <v>1</v>
      </c>
      <c r="K113" s="152" t="s">
        <v>27</v>
      </c>
      <c r="L113" s="191" t="s">
        <v>84</v>
      </c>
      <c r="M113" s="11"/>
      <c r="N113" s="11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  <c r="AA113" s="274"/>
      <c r="AB113" s="274"/>
      <c r="AC113" s="274"/>
      <c r="AD113" s="274"/>
      <c r="AE113" s="274"/>
      <c r="AF113" s="274"/>
      <c r="AG113" s="274"/>
      <c r="AH113" s="274"/>
      <c r="AI113" s="274"/>
    </row>
    <row r="114" spans="1:35" s="3" customFormat="1" ht="21" customHeight="1">
      <c r="A114" s="276" t="s">
        <v>31</v>
      </c>
      <c r="B114" s="192" t="s">
        <v>82</v>
      </c>
      <c r="C114" s="24"/>
      <c r="D114" s="24"/>
      <c r="E114" s="24"/>
      <c r="F114" s="24"/>
      <c r="G114" s="31"/>
      <c r="H114" s="31"/>
      <c r="I114" s="31"/>
      <c r="J114" s="24"/>
      <c r="K114" s="333" t="s">
        <v>27</v>
      </c>
      <c r="L114" s="279" t="s">
        <v>145</v>
      </c>
      <c r="M114" s="11"/>
      <c r="N114" s="11"/>
      <c r="O114" s="274"/>
      <c r="P114" s="274"/>
      <c r="Q114" s="274"/>
      <c r="R114" s="274"/>
      <c r="S114" s="274"/>
      <c r="T114" s="274"/>
      <c r="U114" s="274"/>
      <c r="V114" s="274"/>
      <c r="W114" s="274"/>
      <c r="X114" s="274"/>
      <c r="Y114" s="274"/>
      <c r="Z114" s="274"/>
      <c r="AA114" s="274"/>
      <c r="AB114" s="274"/>
      <c r="AC114" s="274"/>
      <c r="AD114" s="274"/>
      <c r="AE114" s="274"/>
      <c r="AF114" s="274"/>
      <c r="AG114" s="274"/>
      <c r="AH114" s="274"/>
      <c r="AI114" s="274"/>
    </row>
    <row r="115" spans="1:35" s="3" customFormat="1" ht="18" customHeight="1">
      <c r="A115" s="277"/>
      <c r="B115" s="193" t="s">
        <v>148</v>
      </c>
      <c r="C115" s="25">
        <v>15</v>
      </c>
      <c r="D115" s="25"/>
      <c r="E115" s="25">
        <v>15</v>
      </c>
      <c r="F115" s="25">
        <f>SUM(C115:E115)</f>
        <v>30</v>
      </c>
      <c r="G115" s="26">
        <f t="shared" si="17"/>
        <v>1.2</v>
      </c>
      <c r="H115" s="26">
        <v>1</v>
      </c>
      <c r="I115" s="26">
        <v>1</v>
      </c>
      <c r="J115" s="25">
        <f t="shared" si="18"/>
        <v>2</v>
      </c>
      <c r="K115" s="334"/>
      <c r="L115" s="280"/>
      <c r="M115" s="11"/>
      <c r="N115" s="11"/>
      <c r="O115" s="274"/>
      <c r="P115" s="274"/>
      <c r="Q115" s="274"/>
      <c r="R115" s="274"/>
      <c r="S115" s="274"/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/>
      <c r="AD115" s="274"/>
      <c r="AE115" s="274"/>
      <c r="AF115" s="274"/>
      <c r="AG115" s="274"/>
      <c r="AH115" s="274"/>
      <c r="AI115" s="274"/>
    </row>
    <row r="116" spans="1:35" s="3" customFormat="1" ht="17.25" customHeight="1" thickBot="1">
      <c r="A116" s="278"/>
      <c r="B116" s="194" t="s">
        <v>149</v>
      </c>
      <c r="C116" s="28"/>
      <c r="D116" s="28"/>
      <c r="E116" s="28"/>
      <c r="F116" s="28"/>
      <c r="G116" s="155"/>
      <c r="H116" s="155"/>
      <c r="I116" s="155"/>
      <c r="J116" s="28"/>
      <c r="K116" s="335"/>
      <c r="L116" s="281"/>
      <c r="M116" s="11"/>
      <c r="N116" s="11"/>
      <c r="O116" s="274"/>
      <c r="P116" s="274"/>
      <c r="Q116" s="274"/>
      <c r="R116" s="274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274"/>
      <c r="AF116" s="274"/>
      <c r="AG116" s="274"/>
      <c r="AH116" s="274"/>
      <c r="AI116" s="274"/>
    </row>
    <row r="117" spans="1:35" s="3" customFormat="1" ht="17.25" customHeight="1" thickBot="1">
      <c r="A117" s="195" t="s">
        <v>18</v>
      </c>
      <c r="B117" s="37" t="s">
        <v>92</v>
      </c>
      <c r="C117" s="196">
        <v>15</v>
      </c>
      <c r="D117" s="28">
        <v>20</v>
      </c>
      <c r="E117" s="196"/>
      <c r="F117" s="38">
        <f t="shared" si="16"/>
        <v>35</v>
      </c>
      <c r="G117" s="31">
        <f t="shared" si="17"/>
        <v>1.4</v>
      </c>
      <c r="H117" s="17">
        <v>1.5</v>
      </c>
      <c r="I117" s="17">
        <v>0.5</v>
      </c>
      <c r="J117" s="188">
        <f t="shared" si="18"/>
        <v>2</v>
      </c>
      <c r="K117" s="83" t="s">
        <v>13</v>
      </c>
      <c r="L117" s="32" t="s">
        <v>73</v>
      </c>
      <c r="M117" s="11"/>
      <c r="N117" s="11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  <c r="AF117" s="274"/>
      <c r="AG117" s="274"/>
      <c r="AH117" s="274"/>
      <c r="AI117" s="274"/>
    </row>
    <row r="118" spans="1:35" s="3" customFormat="1" ht="15.75" customHeight="1" thickBot="1">
      <c r="A118" s="28" t="s">
        <v>20</v>
      </c>
      <c r="B118" s="156" t="s">
        <v>64</v>
      </c>
      <c r="C118" s="38">
        <v>15</v>
      </c>
      <c r="D118" s="38"/>
      <c r="E118" s="189">
        <v>15</v>
      </c>
      <c r="F118" s="24">
        <f t="shared" si="16"/>
        <v>30</v>
      </c>
      <c r="G118" s="31">
        <f t="shared" si="17"/>
        <v>1.2</v>
      </c>
      <c r="H118" s="99">
        <v>1</v>
      </c>
      <c r="I118" s="17">
        <v>1</v>
      </c>
      <c r="J118" s="188">
        <f t="shared" si="18"/>
        <v>2</v>
      </c>
      <c r="K118" s="152" t="s">
        <v>27</v>
      </c>
      <c r="L118" s="32" t="s">
        <v>71</v>
      </c>
      <c r="M118" s="11"/>
      <c r="N118" s="11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</row>
    <row r="119" spans="1:35" s="3" customFormat="1" ht="15.75" thickBot="1">
      <c r="A119" s="28" t="s">
        <v>21</v>
      </c>
      <c r="B119" s="156" t="s">
        <v>147</v>
      </c>
      <c r="C119" s="196">
        <v>10</v>
      </c>
      <c r="D119" s="38">
        <v>40</v>
      </c>
      <c r="E119" s="190"/>
      <c r="F119" s="188">
        <f t="shared" si="16"/>
        <v>50</v>
      </c>
      <c r="G119" s="31">
        <f t="shared" si="17"/>
        <v>2</v>
      </c>
      <c r="H119" s="99">
        <v>2</v>
      </c>
      <c r="I119" s="155">
        <v>1</v>
      </c>
      <c r="J119" s="188">
        <f t="shared" si="18"/>
        <v>3</v>
      </c>
      <c r="K119" s="152" t="s">
        <v>27</v>
      </c>
      <c r="L119" s="191" t="s">
        <v>73</v>
      </c>
      <c r="M119" s="11"/>
      <c r="N119" s="11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  <c r="AF119" s="274"/>
      <c r="AG119" s="274"/>
      <c r="AH119" s="274"/>
      <c r="AI119" s="274"/>
    </row>
    <row r="120" spans="1:35" s="3" customFormat="1" ht="27.75" thickBot="1">
      <c r="A120" s="28" t="s">
        <v>23</v>
      </c>
      <c r="B120" s="100" t="s">
        <v>63</v>
      </c>
      <c r="C120" s="196"/>
      <c r="D120" s="38"/>
      <c r="E120" s="190">
        <v>15</v>
      </c>
      <c r="F120" s="188">
        <f>SUM(C120:E120)</f>
        <v>15</v>
      </c>
      <c r="G120" s="31">
        <f t="shared" si="17"/>
        <v>0.6</v>
      </c>
      <c r="H120" s="99">
        <v>0.5</v>
      </c>
      <c r="I120" s="155">
        <v>0.5</v>
      </c>
      <c r="J120" s="188">
        <f t="shared" si="18"/>
        <v>1</v>
      </c>
      <c r="K120" s="152" t="s">
        <v>27</v>
      </c>
      <c r="L120" s="191" t="s">
        <v>84</v>
      </c>
      <c r="M120" s="11"/>
      <c r="N120" s="11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274"/>
      <c r="AF120" s="274"/>
      <c r="AG120" s="274"/>
      <c r="AH120" s="274"/>
      <c r="AI120" s="274"/>
    </row>
    <row r="121" spans="1:35" s="3" customFormat="1" ht="30.75" customHeight="1" thickBot="1">
      <c r="A121" s="197" t="s">
        <v>26</v>
      </c>
      <c r="B121" s="198" t="s">
        <v>159</v>
      </c>
      <c r="C121" s="199"/>
      <c r="D121" s="93"/>
      <c r="E121" s="200">
        <v>20</v>
      </c>
      <c r="F121" s="188">
        <f>SUM(C121:E121)</f>
        <v>20</v>
      </c>
      <c r="G121" s="31">
        <f t="shared" si="17"/>
        <v>0.8</v>
      </c>
      <c r="H121" s="94">
        <v>1</v>
      </c>
      <c r="I121" s="201">
        <v>7</v>
      </c>
      <c r="J121" s="188">
        <f t="shared" si="18"/>
        <v>8</v>
      </c>
      <c r="K121" s="152" t="s">
        <v>27</v>
      </c>
      <c r="L121" s="94" t="s">
        <v>152</v>
      </c>
      <c r="M121" s="11"/>
      <c r="N121" s="11"/>
      <c r="O121" s="274"/>
      <c r="P121" s="274"/>
      <c r="Q121" s="274"/>
      <c r="R121" s="274"/>
      <c r="S121" s="274"/>
      <c r="T121" s="274"/>
      <c r="U121" s="274"/>
      <c r="V121" s="274"/>
      <c r="W121" s="274"/>
      <c r="X121" s="274"/>
      <c r="Y121" s="274"/>
      <c r="Z121" s="274"/>
      <c r="AA121" s="274"/>
      <c r="AB121" s="274"/>
      <c r="AC121" s="274"/>
      <c r="AD121" s="274"/>
      <c r="AE121" s="274"/>
      <c r="AF121" s="274"/>
      <c r="AG121" s="274"/>
      <c r="AH121" s="274"/>
      <c r="AI121" s="274"/>
    </row>
    <row r="122" spans="1:35" s="3" customFormat="1" ht="15.75" thickBot="1">
      <c r="A122" s="339" t="s">
        <v>4</v>
      </c>
      <c r="B122" s="340"/>
      <c r="C122" s="48">
        <f>SUM(C107:C121)</f>
        <v>90</v>
      </c>
      <c r="D122" s="48">
        <f>SUM(D107:D121)</f>
        <v>180</v>
      </c>
      <c r="E122" s="48">
        <f>SUM(E107:E121)</f>
        <v>80</v>
      </c>
      <c r="F122" s="49">
        <f t="shared" si="16"/>
        <v>350</v>
      </c>
      <c r="G122" s="50">
        <f>SUM(G107:G121)</f>
        <v>14</v>
      </c>
      <c r="H122" s="50">
        <f>SUM(H107:H121)</f>
        <v>13</v>
      </c>
      <c r="I122" s="50">
        <f>SUM(I107:I121)</f>
        <v>15</v>
      </c>
      <c r="J122" s="49">
        <f>SUM(J109:J121)</f>
        <v>28</v>
      </c>
      <c r="K122" s="48" t="s">
        <v>79</v>
      </c>
      <c r="L122" s="202"/>
      <c r="M122" s="11"/>
      <c r="N122" s="11"/>
      <c r="O122" s="274"/>
      <c r="P122" s="274"/>
      <c r="Q122" s="274"/>
      <c r="R122" s="274"/>
      <c r="S122" s="274"/>
      <c r="T122" s="274"/>
      <c r="U122" s="274"/>
      <c r="V122" s="274"/>
      <c r="W122" s="274"/>
      <c r="X122" s="274"/>
      <c r="Y122" s="274"/>
      <c r="Z122" s="274"/>
      <c r="AA122" s="274"/>
      <c r="AB122" s="274"/>
      <c r="AC122" s="274"/>
      <c r="AD122" s="274"/>
      <c r="AE122" s="274"/>
      <c r="AF122" s="274"/>
      <c r="AG122" s="274"/>
      <c r="AH122" s="274"/>
      <c r="AI122" s="274"/>
    </row>
    <row r="123" spans="1:12" ht="19.5" customHeight="1" thickBot="1">
      <c r="A123" s="108" t="s">
        <v>167</v>
      </c>
      <c r="B123" s="109"/>
      <c r="C123" s="109"/>
      <c r="D123" s="109"/>
      <c r="E123" s="109"/>
      <c r="F123" s="109"/>
      <c r="G123" s="109"/>
      <c r="H123" s="109"/>
      <c r="I123" s="109"/>
      <c r="J123" s="109"/>
      <c r="K123" s="110"/>
      <c r="L123" s="202"/>
    </row>
    <row r="124" spans="1:12" ht="17.25" customHeight="1" thickBot="1">
      <c r="A124" s="283" t="s">
        <v>168</v>
      </c>
      <c r="B124" s="284"/>
      <c r="C124" s="284"/>
      <c r="D124" s="284"/>
      <c r="E124" s="284"/>
      <c r="F124" s="284"/>
      <c r="G124" s="284"/>
      <c r="H124" s="284"/>
      <c r="I124" s="284"/>
      <c r="J124" s="284"/>
      <c r="K124" s="285"/>
      <c r="L124" s="19"/>
    </row>
    <row r="125" spans="1:35" s="4" customFormat="1" ht="15.75" thickBot="1">
      <c r="A125" s="53"/>
      <c r="B125" s="54"/>
      <c r="C125" s="55"/>
      <c r="D125" s="55"/>
      <c r="E125" s="55"/>
      <c r="F125" s="55"/>
      <c r="G125" s="203"/>
      <c r="H125" s="203"/>
      <c r="I125" s="203"/>
      <c r="J125" s="203"/>
      <c r="K125" s="56"/>
      <c r="L125" s="19"/>
      <c r="M125" s="16"/>
      <c r="N125" s="16"/>
      <c r="O125" s="275"/>
      <c r="P125" s="275"/>
      <c r="Q125" s="275"/>
      <c r="R125" s="275"/>
      <c r="S125" s="275"/>
      <c r="T125" s="275"/>
      <c r="U125" s="275"/>
      <c r="V125" s="275"/>
      <c r="W125" s="275"/>
      <c r="X125" s="275"/>
      <c r="Y125" s="275"/>
      <c r="Z125" s="275"/>
      <c r="AA125" s="275"/>
      <c r="AB125" s="275"/>
      <c r="AC125" s="275"/>
      <c r="AD125" s="275"/>
      <c r="AE125" s="275"/>
      <c r="AF125" s="275"/>
      <c r="AG125" s="275"/>
      <c r="AH125" s="275"/>
      <c r="AI125" s="275"/>
    </row>
    <row r="126" spans="1:35" s="4" customFormat="1" ht="57.75" thickBot="1">
      <c r="A126" s="2" t="s">
        <v>1</v>
      </c>
      <c r="B126" s="310" t="s">
        <v>69</v>
      </c>
      <c r="C126" s="311"/>
      <c r="D126" s="267" t="s">
        <v>8</v>
      </c>
      <c r="E126" s="268" t="s">
        <v>74</v>
      </c>
      <c r="F126" s="269" t="s">
        <v>126</v>
      </c>
      <c r="G126" s="264" t="s">
        <v>121</v>
      </c>
      <c r="H126" s="265" t="s">
        <v>122</v>
      </c>
      <c r="I126" s="264" t="s">
        <v>123</v>
      </c>
      <c r="J126" s="266" t="s">
        <v>124</v>
      </c>
      <c r="K126" s="204"/>
      <c r="L126" s="19"/>
      <c r="M126" s="16"/>
      <c r="N126" s="16"/>
      <c r="O126" s="275"/>
      <c r="P126" s="275"/>
      <c r="Q126" s="275"/>
      <c r="R126" s="275"/>
      <c r="S126" s="275"/>
      <c r="T126" s="275"/>
      <c r="U126" s="275"/>
      <c r="V126" s="275"/>
      <c r="W126" s="275"/>
      <c r="X126" s="275"/>
      <c r="Y126" s="275"/>
      <c r="Z126" s="275"/>
      <c r="AA126" s="275"/>
      <c r="AB126" s="275"/>
      <c r="AC126" s="275"/>
      <c r="AD126" s="275"/>
      <c r="AE126" s="275"/>
      <c r="AF126" s="275"/>
      <c r="AG126" s="275"/>
      <c r="AH126" s="275"/>
      <c r="AI126" s="275"/>
    </row>
    <row r="127" spans="1:35" s="4" customFormat="1" ht="15">
      <c r="A127" s="205" t="s">
        <v>6</v>
      </c>
      <c r="B127" s="370">
        <f>F20</f>
        <v>359</v>
      </c>
      <c r="C127" s="371"/>
      <c r="D127" s="206">
        <f>C20</f>
        <v>130</v>
      </c>
      <c r="E127" s="207">
        <f>D20+E20</f>
        <v>229</v>
      </c>
      <c r="F127" s="206">
        <f>J20</f>
        <v>30</v>
      </c>
      <c r="G127" s="208">
        <f>H20</f>
        <v>14.5</v>
      </c>
      <c r="H127" s="209">
        <f>I20</f>
        <v>15.5</v>
      </c>
      <c r="I127" s="209"/>
      <c r="J127" s="210"/>
      <c r="K127" s="204"/>
      <c r="L127" s="19"/>
      <c r="M127" s="16"/>
      <c r="N127" s="16"/>
      <c r="O127" s="275"/>
      <c r="P127" s="275"/>
      <c r="Q127" s="275"/>
      <c r="R127" s="275"/>
      <c r="S127" s="275"/>
      <c r="T127" s="275"/>
      <c r="U127" s="275"/>
      <c r="V127" s="275"/>
      <c r="W127" s="275"/>
      <c r="X127" s="275"/>
      <c r="Y127" s="275"/>
      <c r="Z127" s="275"/>
      <c r="AA127" s="275"/>
      <c r="AB127" s="275"/>
      <c r="AC127" s="275"/>
      <c r="AD127" s="275"/>
      <c r="AE127" s="275"/>
      <c r="AF127" s="275"/>
      <c r="AG127" s="275"/>
      <c r="AH127" s="275"/>
      <c r="AI127" s="275"/>
    </row>
    <row r="128" spans="1:35" s="4" customFormat="1" ht="15">
      <c r="A128" s="211" t="s">
        <v>7</v>
      </c>
      <c r="B128" s="316">
        <f>F37</f>
        <v>366</v>
      </c>
      <c r="C128" s="317"/>
      <c r="D128" s="126">
        <f>C37</f>
        <v>121</v>
      </c>
      <c r="E128" s="212">
        <f>D37+E37</f>
        <v>245</v>
      </c>
      <c r="F128" s="126">
        <f>J37</f>
        <v>22</v>
      </c>
      <c r="G128" s="213">
        <f>H37</f>
        <v>14.5</v>
      </c>
      <c r="H128" s="214">
        <f>I37</f>
        <v>7.5</v>
      </c>
      <c r="I128" s="214">
        <v>8</v>
      </c>
      <c r="J128" s="215">
        <v>0</v>
      </c>
      <c r="K128" s="204"/>
      <c r="L128" s="58"/>
      <c r="M128" s="16"/>
      <c r="N128" s="16"/>
      <c r="O128" s="275"/>
      <c r="P128" s="275"/>
      <c r="Q128" s="275"/>
      <c r="R128" s="275"/>
      <c r="S128" s="275"/>
      <c r="T128" s="275"/>
      <c r="U128" s="275"/>
      <c r="V128" s="275"/>
      <c r="W128" s="275"/>
      <c r="X128" s="275"/>
      <c r="Y128" s="275"/>
      <c r="Z128" s="275"/>
      <c r="AA128" s="275"/>
      <c r="AB128" s="275"/>
      <c r="AC128" s="275"/>
      <c r="AD128" s="275"/>
      <c r="AE128" s="275"/>
      <c r="AF128" s="275"/>
      <c r="AG128" s="275"/>
      <c r="AH128" s="275"/>
      <c r="AI128" s="275"/>
    </row>
    <row r="129" spans="1:35" s="4" customFormat="1" ht="15">
      <c r="A129" s="211" t="s">
        <v>66</v>
      </c>
      <c r="B129" s="316">
        <f>F54</f>
        <v>375</v>
      </c>
      <c r="C129" s="317"/>
      <c r="D129" s="126">
        <f>C54</f>
        <v>152</v>
      </c>
      <c r="E129" s="212">
        <f>D54+E54</f>
        <v>223</v>
      </c>
      <c r="F129" s="126">
        <f>J54</f>
        <v>30</v>
      </c>
      <c r="G129" s="213">
        <f>H54</f>
        <v>15</v>
      </c>
      <c r="H129" s="214">
        <f>I54</f>
        <v>15</v>
      </c>
      <c r="I129" s="214"/>
      <c r="J129" s="215"/>
      <c r="K129" s="204"/>
      <c r="L129" s="216"/>
      <c r="M129" s="16"/>
      <c r="N129" s="16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  <c r="Y129" s="275"/>
      <c r="Z129" s="275"/>
      <c r="AA129" s="275"/>
      <c r="AB129" s="275"/>
      <c r="AC129" s="275"/>
      <c r="AD129" s="275"/>
      <c r="AE129" s="275"/>
      <c r="AF129" s="275"/>
      <c r="AG129" s="275"/>
      <c r="AH129" s="275"/>
      <c r="AI129" s="275"/>
    </row>
    <row r="130" spans="1:35" s="4" customFormat="1" ht="15">
      <c r="A130" s="211" t="s">
        <v>67</v>
      </c>
      <c r="B130" s="316">
        <f>F70</f>
        <v>365</v>
      </c>
      <c r="C130" s="317"/>
      <c r="D130" s="126">
        <f>C70</f>
        <v>130</v>
      </c>
      <c r="E130" s="212">
        <f>D70+E70</f>
        <v>235</v>
      </c>
      <c r="F130" s="126">
        <f>J70</f>
        <v>25</v>
      </c>
      <c r="G130" s="213">
        <f>H70</f>
        <v>15</v>
      </c>
      <c r="H130" s="214">
        <f>I70</f>
        <v>10</v>
      </c>
      <c r="I130" s="214">
        <v>8</v>
      </c>
      <c r="J130" s="215">
        <v>0</v>
      </c>
      <c r="K130" s="204"/>
      <c r="L130" s="217"/>
      <c r="M130" s="16"/>
      <c r="N130" s="16"/>
      <c r="O130" s="275"/>
      <c r="P130" s="275"/>
      <c r="Q130" s="275"/>
      <c r="R130" s="275"/>
      <c r="S130" s="275"/>
      <c r="T130" s="275"/>
      <c r="U130" s="275"/>
      <c r="V130" s="275"/>
      <c r="W130" s="275"/>
      <c r="X130" s="275"/>
      <c r="Y130" s="275"/>
      <c r="Z130" s="275"/>
      <c r="AA130" s="275"/>
      <c r="AB130" s="275"/>
      <c r="AC130" s="275"/>
      <c r="AD130" s="275"/>
      <c r="AE130" s="275"/>
      <c r="AF130" s="275"/>
      <c r="AG130" s="275"/>
      <c r="AH130" s="275"/>
      <c r="AI130" s="275"/>
    </row>
    <row r="131" spans="1:35" s="4" customFormat="1" ht="15">
      <c r="A131" s="307" t="s">
        <v>75</v>
      </c>
      <c r="B131" s="307">
        <f>F99</f>
        <v>355</v>
      </c>
      <c r="C131" s="126"/>
      <c r="D131" s="126">
        <f>C99</f>
        <v>87</v>
      </c>
      <c r="E131" s="212">
        <f>D99+E99</f>
        <v>268</v>
      </c>
      <c r="F131" s="134">
        <f>J99</f>
        <v>30</v>
      </c>
      <c r="G131" s="213">
        <f>H99</f>
        <v>14</v>
      </c>
      <c r="H131" s="214">
        <f>I99</f>
        <v>16</v>
      </c>
      <c r="I131" s="218"/>
      <c r="J131" s="219"/>
      <c r="K131" s="378" t="s">
        <v>119</v>
      </c>
      <c r="L131" s="379"/>
      <c r="M131" s="16"/>
      <c r="N131" s="16"/>
      <c r="O131" s="275"/>
      <c r="P131" s="275"/>
      <c r="Q131" s="275"/>
      <c r="R131" s="275"/>
      <c r="S131" s="275"/>
      <c r="T131" s="275"/>
      <c r="U131" s="275"/>
      <c r="V131" s="275"/>
      <c r="W131" s="275"/>
      <c r="X131" s="275"/>
      <c r="Y131" s="275"/>
      <c r="Z131" s="275"/>
      <c r="AA131" s="275"/>
      <c r="AB131" s="275"/>
      <c r="AC131" s="275"/>
      <c r="AD131" s="275"/>
      <c r="AE131" s="275"/>
      <c r="AF131" s="275"/>
      <c r="AG131" s="275"/>
      <c r="AH131" s="275"/>
      <c r="AI131" s="275"/>
    </row>
    <row r="132" spans="1:35" s="4" customFormat="1" ht="15">
      <c r="A132" s="308"/>
      <c r="B132" s="308"/>
      <c r="C132" s="130" t="s">
        <v>57</v>
      </c>
      <c r="D132" s="130" t="s">
        <v>57</v>
      </c>
      <c r="E132" s="130" t="s">
        <v>57</v>
      </c>
      <c r="F132" s="130" t="s">
        <v>57</v>
      </c>
      <c r="G132" s="213" t="s">
        <v>57</v>
      </c>
      <c r="H132" s="214" t="s">
        <v>57</v>
      </c>
      <c r="I132" s="218"/>
      <c r="J132" s="219"/>
      <c r="K132" s="202" t="s">
        <v>57</v>
      </c>
      <c r="L132" s="217"/>
      <c r="M132" s="16"/>
      <c r="N132" s="16"/>
      <c r="O132" s="275"/>
      <c r="P132" s="275"/>
      <c r="Q132" s="275"/>
      <c r="R132" s="275"/>
      <c r="S132" s="275"/>
      <c r="T132" s="275"/>
      <c r="U132" s="275"/>
      <c r="V132" s="275"/>
      <c r="W132" s="275"/>
      <c r="X132" s="275"/>
      <c r="Y132" s="275"/>
      <c r="Z132" s="275"/>
      <c r="AA132" s="275"/>
      <c r="AB132" s="275"/>
      <c r="AC132" s="275"/>
      <c r="AD132" s="275"/>
      <c r="AE132" s="275"/>
      <c r="AF132" s="275"/>
      <c r="AG132" s="275"/>
      <c r="AH132" s="275"/>
      <c r="AI132" s="275"/>
    </row>
    <row r="133" spans="1:35" s="4" customFormat="1" ht="15">
      <c r="A133" s="309"/>
      <c r="B133" s="309"/>
      <c r="C133" s="126"/>
      <c r="D133" s="126">
        <f>C101</f>
        <v>115</v>
      </c>
      <c r="E133" s="212">
        <f>D101+E101</f>
        <v>240</v>
      </c>
      <c r="F133" s="221">
        <f>J101</f>
        <v>30</v>
      </c>
      <c r="G133" s="213">
        <f>H101</f>
        <v>14.5</v>
      </c>
      <c r="H133" s="214">
        <f>I101</f>
        <v>15.5</v>
      </c>
      <c r="I133" s="218"/>
      <c r="J133" s="219"/>
      <c r="K133" s="378" t="s">
        <v>120</v>
      </c>
      <c r="L133" s="379"/>
      <c r="M133" s="16"/>
      <c r="N133" s="16"/>
      <c r="O133" s="275"/>
      <c r="P133" s="275"/>
      <c r="Q133" s="275"/>
      <c r="R133" s="275"/>
      <c r="S133" s="275"/>
      <c r="T133" s="275"/>
      <c r="U133" s="275"/>
      <c r="V133" s="275"/>
      <c r="W133" s="275"/>
      <c r="X133" s="275"/>
      <c r="Y133" s="275"/>
      <c r="Z133" s="275"/>
      <c r="AA133" s="275"/>
      <c r="AB133" s="275"/>
      <c r="AC133" s="275"/>
      <c r="AD133" s="275"/>
      <c r="AE133" s="275"/>
      <c r="AF133" s="275"/>
      <c r="AG133" s="275"/>
      <c r="AH133" s="275"/>
      <c r="AI133" s="275"/>
    </row>
    <row r="134" spans="1:12" ht="15" thickBot="1">
      <c r="A134" s="222" t="s">
        <v>68</v>
      </c>
      <c r="B134" s="314">
        <f>F122</f>
        <v>350</v>
      </c>
      <c r="C134" s="315"/>
      <c r="D134" s="223">
        <f>C122</f>
        <v>90</v>
      </c>
      <c r="E134" s="224">
        <f>D122+E122</f>
        <v>260</v>
      </c>
      <c r="F134" s="223">
        <f>J122</f>
        <v>28</v>
      </c>
      <c r="G134" s="225">
        <f>H122</f>
        <v>13</v>
      </c>
      <c r="H134" s="226">
        <f>I122</f>
        <v>15</v>
      </c>
      <c r="I134" s="226">
        <v>3</v>
      </c>
      <c r="J134" s="227">
        <v>0</v>
      </c>
      <c r="K134" s="204"/>
      <c r="L134" s="217"/>
    </row>
    <row r="135" spans="1:12" ht="15" thickBot="1">
      <c r="A135" s="320" t="s">
        <v>4</v>
      </c>
      <c r="B135" s="305">
        <f>B127+B128+B129+B130+B131+B134</f>
        <v>2170</v>
      </c>
      <c r="C135" s="306"/>
      <c r="D135" s="228">
        <f>D127+D128+D129+D130+D131+D134</f>
        <v>710</v>
      </c>
      <c r="E135" s="220">
        <f>E127+E128+E129+E130+E131+E134</f>
        <v>1460</v>
      </c>
      <c r="F135" s="220">
        <f>F127+F128+F129+F130+F131+F134</f>
        <v>165</v>
      </c>
      <c r="G135" s="229">
        <f>G127+G128+G129+G130+G131+G134</f>
        <v>86</v>
      </c>
      <c r="H135" s="230">
        <f>H127+H128+H129+H130+H131+H134</f>
        <v>79</v>
      </c>
      <c r="I135" s="229">
        <f>SUM(I127:I134)</f>
        <v>19</v>
      </c>
      <c r="J135" s="229">
        <f>SUM(J127:J134)</f>
        <v>0</v>
      </c>
      <c r="K135" s="204"/>
      <c r="L135" s="162"/>
    </row>
    <row r="136" spans="1:12" ht="15" thickBot="1">
      <c r="A136" s="321"/>
      <c r="B136" s="323" t="s">
        <v>57</v>
      </c>
      <c r="C136" s="324"/>
      <c r="D136" s="231" t="s">
        <v>57</v>
      </c>
      <c r="E136" s="231" t="s">
        <v>57</v>
      </c>
      <c r="F136" s="231" t="s">
        <v>57</v>
      </c>
      <c r="G136" s="232" t="s">
        <v>57</v>
      </c>
      <c r="H136" s="233" t="s">
        <v>57</v>
      </c>
      <c r="I136" s="232" t="s">
        <v>57</v>
      </c>
      <c r="J136" s="232" t="s">
        <v>57</v>
      </c>
      <c r="K136" s="204"/>
      <c r="L136" s="234"/>
    </row>
    <row r="137" spans="1:12" ht="15" thickBot="1">
      <c r="A137" s="322"/>
      <c r="B137" s="305">
        <f>B127+B128+B129+B130+B131+B134</f>
        <v>2170</v>
      </c>
      <c r="C137" s="306"/>
      <c r="D137" s="220">
        <f>D127+D128+D129+D130+D133+D134</f>
        <v>738</v>
      </c>
      <c r="E137" s="220">
        <f>E127+E128+E129+E130+E133+E134</f>
        <v>1432</v>
      </c>
      <c r="F137" s="220">
        <f>F127+F128+F129+F130+F131+F134</f>
        <v>165</v>
      </c>
      <c r="G137" s="235">
        <f>G127+G128+G129+G130+G133+G134</f>
        <v>86.5</v>
      </c>
      <c r="H137" s="236">
        <f>H127+H128+H129+H130+H133+H134</f>
        <v>78.5</v>
      </c>
      <c r="I137" s="235">
        <v>19</v>
      </c>
      <c r="J137" s="235">
        <v>0</v>
      </c>
      <c r="K137" s="204"/>
      <c r="L137" s="234"/>
    </row>
    <row r="138" spans="1:12" ht="15" thickBot="1">
      <c r="A138" s="202"/>
      <c r="B138" s="202"/>
      <c r="C138" s="202"/>
      <c r="D138" s="296">
        <f>D135+E135</f>
        <v>2170</v>
      </c>
      <c r="E138" s="297"/>
      <c r="F138" s="237"/>
      <c r="G138" s="298"/>
      <c r="H138" s="299"/>
      <c r="I138" s="300"/>
      <c r="J138" s="301"/>
      <c r="K138" s="204"/>
      <c r="L138" s="234"/>
    </row>
    <row r="139" spans="1:12" ht="15" thickBot="1">
      <c r="A139" s="202"/>
      <c r="B139" s="202"/>
      <c r="C139" s="202"/>
      <c r="D139" s="296" t="s">
        <v>57</v>
      </c>
      <c r="E139" s="297"/>
      <c r="F139" s="237"/>
      <c r="G139" s="363" t="s">
        <v>118</v>
      </c>
      <c r="H139" s="364"/>
      <c r="I139" s="361" t="s">
        <v>125</v>
      </c>
      <c r="J139" s="362"/>
      <c r="K139" s="238" t="s">
        <v>128</v>
      </c>
      <c r="L139" s="234"/>
    </row>
    <row r="140" spans="1:12" ht="15" thickBot="1">
      <c r="A140" s="202"/>
      <c r="B140" s="202"/>
      <c r="C140" s="202"/>
      <c r="D140" s="296">
        <f>D137+E137</f>
        <v>2170</v>
      </c>
      <c r="E140" s="297"/>
      <c r="F140" s="237"/>
      <c r="G140" s="357">
        <f>G135+I135</f>
        <v>105</v>
      </c>
      <c r="H140" s="358"/>
      <c r="I140" s="359">
        <f>H135+J135</f>
        <v>79</v>
      </c>
      <c r="J140" s="360"/>
      <c r="K140" s="239">
        <f>G140+I140</f>
        <v>184</v>
      </c>
      <c r="L140" s="234"/>
    </row>
    <row r="141" spans="1:12" ht="15.75" thickBot="1">
      <c r="A141" s="240"/>
      <c r="B141" s="241"/>
      <c r="C141" s="241"/>
      <c r="D141" s="325" t="s">
        <v>127</v>
      </c>
      <c r="E141" s="326"/>
      <c r="F141" s="242"/>
      <c r="G141" s="365">
        <f>G140/K140*100%</f>
        <v>0.5706521739130435</v>
      </c>
      <c r="H141" s="366"/>
      <c r="I141" s="361">
        <f>I140/K140*100%</f>
        <v>0.42934782608695654</v>
      </c>
      <c r="J141" s="362"/>
      <c r="K141" s="243">
        <f>G141+I141</f>
        <v>1</v>
      </c>
      <c r="L141" s="234"/>
    </row>
    <row r="142" spans="1:12" ht="15" thickBot="1">
      <c r="A142" s="244"/>
      <c r="B142" s="329" t="s">
        <v>162</v>
      </c>
      <c r="C142" s="330"/>
      <c r="D142" s="327">
        <v>480</v>
      </c>
      <c r="E142" s="328"/>
      <c r="F142" s="245">
        <v>19</v>
      </c>
      <c r="G142" s="351"/>
      <c r="H142" s="351"/>
      <c r="I142" s="351"/>
      <c r="J142" s="352"/>
      <c r="K142" s="246"/>
      <c r="L142" s="234"/>
    </row>
    <row r="143" spans="1:12" ht="15" thickBot="1">
      <c r="A143" s="244"/>
      <c r="B143" s="318" t="s">
        <v>128</v>
      </c>
      <c r="C143" s="319"/>
      <c r="D143" s="312">
        <f>D140+D142</f>
        <v>2650</v>
      </c>
      <c r="E143" s="313"/>
      <c r="F143" s="263">
        <f>F137+F142</f>
        <v>184</v>
      </c>
      <c r="G143" s="202"/>
      <c r="H143" s="202"/>
      <c r="I143" s="202"/>
      <c r="J143" s="202"/>
      <c r="K143" s="246"/>
      <c r="L143" s="234"/>
    </row>
    <row r="144" spans="1:12" ht="14.25">
      <c r="A144" s="244"/>
      <c r="B144" s="244"/>
      <c r="C144" s="244"/>
      <c r="D144" s="244"/>
      <c r="E144" s="244"/>
      <c r="F144" s="244"/>
      <c r="G144" s="244"/>
      <c r="H144" s="244"/>
      <c r="I144" s="244"/>
      <c r="J144" s="244"/>
      <c r="K144" s="246"/>
      <c r="L144" s="19"/>
    </row>
    <row r="145" spans="1:12" ht="32.25" customHeight="1">
      <c r="A145" s="244"/>
      <c r="B145" s="204"/>
      <c r="C145" s="350" t="s">
        <v>85</v>
      </c>
      <c r="D145" s="350"/>
      <c r="E145" s="248" t="s">
        <v>5</v>
      </c>
      <c r="F145" s="244"/>
      <c r="G145" s="395" t="s">
        <v>163</v>
      </c>
      <c r="H145" s="396"/>
      <c r="I145" s="397"/>
      <c r="J145" s="262" t="s">
        <v>135</v>
      </c>
      <c r="K145" s="246"/>
      <c r="L145" s="19"/>
    </row>
    <row r="146" spans="1:12" ht="14.25">
      <c r="A146" s="244"/>
      <c r="B146" s="249" t="s">
        <v>86</v>
      </c>
      <c r="C146" s="291">
        <f>F10+F11+F12+F13+F31+F34+F46+F50+F62+F63+F32</f>
        <v>435</v>
      </c>
      <c r="D146" s="292"/>
      <c r="E146" s="247">
        <f>J10+J11+J12+J13+J31+J34+J46+J50+J62+J63+J32</f>
        <v>32</v>
      </c>
      <c r="F146" s="244"/>
      <c r="G146" s="398">
        <f>J13+J15+J16+J28+J29+J34+J36+J46+J47+J48+J49+J60+J62+J84+J85+J86+J87+J88+J95+J96+J98+J109+J112+J117+J119+J97+J111+F142</f>
        <v>112</v>
      </c>
      <c r="H146" s="399"/>
      <c r="I146" s="400"/>
      <c r="J146" s="250">
        <f>G146/K140*100%</f>
        <v>0.6086956521739131</v>
      </c>
      <c r="K146" s="251"/>
      <c r="L146" s="19"/>
    </row>
    <row r="147" spans="1:12" ht="14.25">
      <c r="A147" s="244"/>
      <c r="B147" s="249" t="s">
        <v>87</v>
      </c>
      <c r="C147" s="291">
        <f>F15+F16+F28+F29+F36+F47+F48+F49+F60+F96+F97+F98+F109+F117+F119+F121</f>
        <v>850</v>
      </c>
      <c r="D147" s="292"/>
      <c r="E147" s="247">
        <f>J15+J16+J28+J29+J36+J47+J48+J49+J60+J96+J98+J109+J117+J119+J121</f>
        <v>62</v>
      </c>
      <c r="F147" s="244"/>
      <c r="G147" s="244"/>
      <c r="H147" s="244"/>
      <c r="I147" s="244"/>
      <c r="J147" s="244"/>
      <c r="K147" s="252"/>
      <c r="L147" s="19"/>
    </row>
    <row r="148" spans="1:12" ht="25.5">
      <c r="A148" s="244"/>
      <c r="B148" s="249" t="s">
        <v>88</v>
      </c>
      <c r="C148" s="291">
        <f>F18+F19+F33+F51</f>
        <v>80</v>
      </c>
      <c r="D148" s="292"/>
      <c r="E148" s="247">
        <f>J18+J19+J33+J51</f>
        <v>8</v>
      </c>
      <c r="F148" s="244"/>
      <c r="G148" s="401" t="s">
        <v>134</v>
      </c>
      <c r="H148" s="401"/>
      <c r="I148" s="401"/>
      <c r="J148" s="262" t="s">
        <v>135</v>
      </c>
      <c r="K148" s="253"/>
      <c r="L148" s="19"/>
    </row>
    <row r="149" spans="1:12" ht="14.25">
      <c r="A149" s="244"/>
      <c r="B149" s="249" t="s">
        <v>129</v>
      </c>
      <c r="C149" s="291">
        <f>F17+F30+F52+F61</f>
        <v>120</v>
      </c>
      <c r="D149" s="292"/>
      <c r="E149" s="247">
        <f>J17+J30+J52+J61</f>
        <v>9</v>
      </c>
      <c r="F149" s="244"/>
      <c r="G149" s="402">
        <f>J53+J67+J84+J85+J86+J87+J88+J109+J121+F142+J115+J97</f>
        <v>58</v>
      </c>
      <c r="H149" s="403"/>
      <c r="I149" s="404"/>
      <c r="J149" s="254">
        <f>G149/E157*100%</f>
        <v>0.31521739130434784</v>
      </c>
      <c r="K149" s="255"/>
      <c r="L149" s="19"/>
    </row>
    <row r="150" spans="1:12" ht="14.25">
      <c r="A150" s="244"/>
      <c r="B150" s="249" t="s">
        <v>130</v>
      </c>
      <c r="C150" s="291">
        <f>F35</f>
        <v>30</v>
      </c>
      <c r="D150" s="292"/>
      <c r="E150" s="247">
        <f>J35</f>
        <v>1</v>
      </c>
      <c r="F150" s="244"/>
      <c r="G150" s="244"/>
      <c r="H150" s="244"/>
      <c r="I150" s="244"/>
      <c r="J150" s="244"/>
      <c r="K150" s="253"/>
      <c r="L150" s="19"/>
    </row>
    <row r="151" spans="1:12" ht="14.25">
      <c r="A151" s="244"/>
      <c r="B151" s="249" t="s">
        <v>131</v>
      </c>
      <c r="C151" s="291">
        <f>F118</f>
        <v>30</v>
      </c>
      <c r="D151" s="292"/>
      <c r="E151" s="247">
        <f>J118</f>
        <v>2</v>
      </c>
      <c r="F151" s="244"/>
      <c r="G151" s="244"/>
      <c r="H151" s="244"/>
      <c r="I151" s="244"/>
      <c r="J151" s="244"/>
      <c r="K151" s="253"/>
      <c r="L151" s="19"/>
    </row>
    <row r="152" spans="1:12" ht="14.25">
      <c r="A152" s="244"/>
      <c r="B152" s="256" t="s">
        <v>132</v>
      </c>
      <c r="C152" s="291">
        <f>F67+F53</f>
        <v>60</v>
      </c>
      <c r="D152" s="292"/>
      <c r="E152" s="247">
        <f>J53+J67</f>
        <v>4</v>
      </c>
      <c r="F152" s="244"/>
      <c r="G152" s="244"/>
      <c r="H152" s="244"/>
      <c r="I152" s="244"/>
      <c r="J152" s="244"/>
      <c r="K152" s="253"/>
      <c r="L152" s="19"/>
    </row>
    <row r="153" spans="1:12" ht="14.25">
      <c r="A153" s="244"/>
      <c r="B153" s="256" t="s">
        <v>40</v>
      </c>
      <c r="C153" s="291">
        <f>F14</f>
        <v>30</v>
      </c>
      <c r="D153" s="292"/>
      <c r="E153" s="247">
        <f>J14</f>
        <v>2</v>
      </c>
      <c r="F153" s="244"/>
      <c r="G153" s="244"/>
      <c r="H153" s="244"/>
      <c r="I153" s="244"/>
      <c r="J153" s="244"/>
      <c r="K153" s="253"/>
      <c r="L153" s="19"/>
    </row>
    <row r="154" spans="1:12" ht="14.25">
      <c r="A154" s="244"/>
      <c r="B154" s="256" t="s">
        <v>89</v>
      </c>
      <c r="C154" s="291">
        <f>F45+F64+F65+F66+F68+F69+F84+F85+F86+F87+F88+F95+F111+F112+F113+F115+F120</f>
        <v>535</v>
      </c>
      <c r="D154" s="292"/>
      <c r="E154" s="247">
        <f>J45+J64+J65+J66+J68+J69+J85+J84+J86+J87+J88+J95+J97+J111+J112+J113+J115+J120</f>
        <v>45</v>
      </c>
      <c r="F154" s="244"/>
      <c r="G154" s="244"/>
      <c r="H154" s="244"/>
      <c r="I154" s="244"/>
      <c r="J154" s="244"/>
      <c r="K154" s="253"/>
      <c r="L154" s="19"/>
    </row>
    <row r="155" spans="1:12" ht="14.25">
      <c r="A155" s="244"/>
      <c r="B155" s="257" t="s">
        <v>4</v>
      </c>
      <c r="C155" s="348">
        <f>SUM(C146:C154)</f>
        <v>2170</v>
      </c>
      <c r="D155" s="349"/>
      <c r="E155" s="258">
        <f>SUM(E146:E154)</f>
        <v>165</v>
      </c>
      <c r="F155" s="244"/>
      <c r="G155" s="244"/>
      <c r="H155" s="244"/>
      <c r="I155" s="244"/>
      <c r="J155" s="244"/>
      <c r="K155" s="253"/>
      <c r="L155" s="19"/>
    </row>
    <row r="156" spans="1:12" ht="14.25">
      <c r="A156" s="18"/>
      <c r="B156" s="259" t="s">
        <v>133</v>
      </c>
      <c r="C156" s="393">
        <f>D142</f>
        <v>480</v>
      </c>
      <c r="D156" s="393"/>
      <c r="E156" s="260">
        <f>F142</f>
        <v>19</v>
      </c>
      <c r="F156" s="204"/>
      <c r="G156" s="204"/>
      <c r="H156" s="204"/>
      <c r="I156" s="204"/>
      <c r="J156" s="204"/>
      <c r="K156" s="18"/>
      <c r="L156" s="19"/>
    </row>
    <row r="157" spans="1:12" ht="14.25">
      <c r="A157" s="18"/>
      <c r="B157" s="261" t="s">
        <v>128</v>
      </c>
      <c r="C157" s="394">
        <f>SUM(C155:C156)</f>
        <v>2650</v>
      </c>
      <c r="D157" s="394"/>
      <c r="E157" s="238">
        <f>SUM(E155:E156)</f>
        <v>184</v>
      </c>
      <c r="F157" s="204"/>
      <c r="G157" s="204"/>
      <c r="H157" s="204"/>
      <c r="I157" s="204"/>
      <c r="J157" s="204"/>
      <c r="K157" s="18"/>
      <c r="L157" s="19"/>
    </row>
  </sheetData>
  <sheetProtection/>
  <mergeCells count="128">
    <mergeCell ref="C156:D156"/>
    <mergeCell ref="C157:D157"/>
    <mergeCell ref="G145:I145"/>
    <mergeCell ref="G146:I146"/>
    <mergeCell ref="G148:I148"/>
    <mergeCell ref="G149:I149"/>
    <mergeCell ref="C153:D153"/>
    <mergeCell ref="C146:D146"/>
    <mergeCell ref="C147:D147"/>
    <mergeCell ref="C148:D148"/>
    <mergeCell ref="K131:L131"/>
    <mergeCell ref="K133:L133"/>
    <mergeCell ref="A71:K71"/>
    <mergeCell ref="A58:A59"/>
    <mergeCell ref="A54:B54"/>
    <mergeCell ref="C103:F103"/>
    <mergeCell ref="A82:A94"/>
    <mergeCell ref="C56:F56"/>
    <mergeCell ref="A122:B122"/>
    <mergeCell ref="A99:B101"/>
    <mergeCell ref="L42:L44"/>
    <mergeCell ref="L57:L59"/>
    <mergeCell ref="L79:L81"/>
    <mergeCell ref="L82:L94"/>
    <mergeCell ref="B43:B44"/>
    <mergeCell ref="C79:E79"/>
    <mergeCell ref="F79:F81"/>
    <mergeCell ref="K57:K59"/>
    <mergeCell ref="A39:K39"/>
    <mergeCell ref="C78:F78"/>
    <mergeCell ref="B80:B81"/>
    <mergeCell ref="A70:B70"/>
    <mergeCell ref="C80:E80"/>
    <mergeCell ref="I139:J139"/>
    <mergeCell ref="A43:A44"/>
    <mergeCell ref="A131:A133"/>
    <mergeCell ref="A80:A81"/>
    <mergeCell ref="A107:A110"/>
    <mergeCell ref="G140:H140"/>
    <mergeCell ref="I140:J140"/>
    <mergeCell ref="I141:J141"/>
    <mergeCell ref="G139:H139"/>
    <mergeCell ref="C41:F41"/>
    <mergeCell ref="G141:H141"/>
    <mergeCell ref="B129:C129"/>
    <mergeCell ref="E107:E110"/>
    <mergeCell ref="B127:C127"/>
    <mergeCell ref="B105:B106"/>
    <mergeCell ref="C155:D155"/>
    <mergeCell ref="C145:D145"/>
    <mergeCell ref="G142:J142"/>
    <mergeCell ref="C21:E21"/>
    <mergeCell ref="C22:E22"/>
    <mergeCell ref="C57:E57"/>
    <mergeCell ref="F57:F59"/>
    <mergeCell ref="F25:F27"/>
    <mergeCell ref="C43:E43"/>
    <mergeCell ref="B128:C128"/>
    <mergeCell ref="A37:B37"/>
    <mergeCell ref="C7:E7"/>
    <mergeCell ref="A8:A9"/>
    <mergeCell ref="B8:B9"/>
    <mergeCell ref="F7:F9"/>
    <mergeCell ref="C8:E8"/>
    <mergeCell ref="C25:E25"/>
    <mergeCell ref="C6:F6"/>
    <mergeCell ref="A2:K2"/>
    <mergeCell ref="A3:K3"/>
    <mergeCell ref="A4:K4"/>
    <mergeCell ref="A5:K5"/>
    <mergeCell ref="C42:E42"/>
    <mergeCell ref="F42:F44"/>
    <mergeCell ref="A38:K38"/>
    <mergeCell ref="C26:E26"/>
    <mergeCell ref="K42:K44"/>
    <mergeCell ref="L7:L9"/>
    <mergeCell ref="L25:L27"/>
    <mergeCell ref="K25:K27"/>
    <mergeCell ref="A23:K23"/>
    <mergeCell ref="A40:K40"/>
    <mergeCell ref="C24:F24"/>
    <mergeCell ref="A26:A27"/>
    <mergeCell ref="B26:B27"/>
    <mergeCell ref="A20:B20"/>
    <mergeCell ref="K7:K9"/>
    <mergeCell ref="A124:K124"/>
    <mergeCell ref="A114:A116"/>
    <mergeCell ref="F104:F106"/>
    <mergeCell ref="C105:E105"/>
    <mergeCell ref="K107:K110"/>
    <mergeCell ref="K114:K116"/>
    <mergeCell ref="A105:A106"/>
    <mergeCell ref="A135:A137"/>
    <mergeCell ref="B137:C137"/>
    <mergeCell ref="B136:C136"/>
    <mergeCell ref="D141:E141"/>
    <mergeCell ref="D142:E142"/>
    <mergeCell ref="B142:C142"/>
    <mergeCell ref="C154:D154"/>
    <mergeCell ref="B135:C135"/>
    <mergeCell ref="B131:B133"/>
    <mergeCell ref="B126:C126"/>
    <mergeCell ref="C149:D149"/>
    <mergeCell ref="D143:E143"/>
    <mergeCell ref="B134:C134"/>
    <mergeCell ref="B130:C130"/>
    <mergeCell ref="B143:C143"/>
    <mergeCell ref="C150:D150"/>
    <mergeCell ref="C152:D152"/>
    <mergeCell ref="K99:K101"/>
    <mergeCell ref="D138:E138"/>
    <mergeCell ref="D140:E140"/>
    <mergeCell ref="D139:E139"/>
    <mergeCell ref="K104:K106"/>
    <mergeCell ref="C151:D151"/>
    <mergeCell ref="G138:H138"/>
    <mergeCell ref="I138:J138"/>
    <mergeCell ref="C104:E104"/>
    <mergeCell ref="L104:L106"/>
    <mergeCell ref="L107:L110"/>
    <mergeCell ref="L114:L116"/>
    <mergeCell ref="A1:B1"/>
    <mergeCell ref="A55:K55"/>
    <mergeCell ref="A77:K77"/>
    <mergeCell ref="A102:K102"/>
    <mergeCell ref="K79:K81"/>
    <mergeCell ref="B58:B59"/>
    <mergeCell ref="C58:E58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A1:C19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wykładowca</cp:lastModifiedBy>
  <cp:lastPrinted>2018-02-02T08:40:02Z</cp:lastPrinted>
  <dcterms:created xsi:type="dcterms:W3CDTF">2010-08-20T20:03:18Z</dcterms:created>
  <dcterms:modified xsi:type="dcterms:W3CDTF">2019-01-27T11:47:45Z</dcterms:modified>
  <cp:category/>
  <cp:version/>
  <cp:contentType/>
  <cp:contentStatus/>
</cp:coreProperties>
</file>